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firstSheet="1" activeTab="11"/>
  </bookViews>
  <sheets>
    <sheet name="1 Gen_Info" sheetId="1" r:id="rId1"/>
    <sheet name="2 Op_Statistics" sheetId="2" r:id="rId2"/>
    <sheet name="3 Labor" sheetId="3" r:id="rId3"/>
    <sheet name="4 Capital" sheetId="4" r:id="rId4"/>
    <sheet name="5 Comp" sheetId="5" r:id="rId5"/>
    <sheet name="Form 6A" sheetId="6" r:id="rId6"/>
    <sheet name="Form 6B" sheetId="7" r:id="rId7"/>
    <sheet name="Form 6C" sheetId="8" r:id="rId8"/>
    <sheet name="Form 6D" sheetId="9" r:id="rId9"/>
    <sheet name="Form 6E" sheetId="10" r:id="rId10"/>
    <sheet name="Form 6" sheetId="11" r:id="rId11"/>
    <sheet name="Form 7 - Processing Cost" sheetId="12" r:id="rId12"/>
  </sheets>
  <externalReferences>
    <externalReference r:id="rId15"/>
  </externalReferences>
  <definedNames>
    <definedName name="_xlfn.ANCHORARRAY" hidden="1">#NAME?</definedName>
    <definedName name="_xlfn.CONCAT" hidden="1">#NAME?</definedName>
    <definedName name="_xlfn.IFERROR" hidden="1">#NAME?</definedName>
    <definedName name="compound_periods">'[1]Sheet1'!$A$17:$A$24</definedName>
    <definedName name="nper">'[1]Sheet1'!$B$26</definedName>
    <definedName name="payment_periods">'[1]Sheet1'!$A$6:$A$13</definedName>
    <definedName name="payment_types">'[1]Sheet1'!$A$29:$A$30</definedName>
    <definedName name="_xlnm.Print_Area" localSheetId="0">'1 Gen_Info'!$A$1:$D$51</definedName>
    <definedName name="_xlnm.Print_Area" localSheetId="1">'2 Op_Statistics'!$A$1:$N$87</definedName>
    <definedName name="_xlnm.Print_Area" localSheetId="2">'3 Labor'!$B$1:$H$50</definedName>
    <definedName name="_xlnm.Print_Area" localSheetId="3">'4 Capital'!$B$1:$N$83</definedName>
    <definedName name="_xlnm.Print_Area" localSheetId="4">'5 Comp'!$B$1:$M$44</definedName>
    <definedName name="_xlnm.Print_Area" localSheetId="10">'Form 6'!$A$1:$F$102</definedName>
    <definedName name="_xlnm.Print_Area" localSheetId="5">'Form 6A'!$A$1:$I$92</definedName>
    <definedName name="_xlnm.Print_Area" localSheetId="6">'Form 6B'!$A$1:$I$93</definedName>
    <definedName name="_xlnm.Print_Area" localSheetId="7">'Form 6C'!$A$1:$G$93</definedName>
    <definedName name="_xlnm.Print_Area" localSheetId="8">'Form 6D'!$A$1:$H$94</definedName>
    <definedName name="_xlnm.Print_Area" localSheetId="9">'Form 6E'!$A$1:$H$102</definedName>
    <definedName name="_xlnm.Print_Area" localSheetId="11">'Form 7 - Processing Cost'!$A$1:$H$46</definedName>
    <definedName name="_xlnm.Print_Titles" localSheetId="0">'1 Gen_Info'!$2:$3</definedName>
    <definedName name="_xlnm.Print_Titles" localSheetId="1">'2 Op_Statistics'!$C:$D,'2 Op_Statistics'!$1:$3</definedName>
    <definedName name="_xlnm.Print_Titles" localSheetId="4">'5 Comp'!$B:$C</definedName>
    <definedName name="_xlnm.Print_Titles" localSheetId="10">'Form 6'!$1:$8</definedName>
    <definedName name="_xlnm.Print_Titles" localSheetId="5">'Form 6A'!$1:$8</definedName>
    <definedName name="_xlnm.Print_Titles" localSheetId="6">'Form 6B'!$1:$8</definedName>
    <definedName name="_xlnm.Print_Titles" localSheetId="7">'Form 6C'!$1:$8</definedName>
    <definedName name="_xlnm.Print_Titles" localSheetId="8">'Form 6D'!$1:$8</definedName>
    <definedName name="_xlnm.Print_Titles" localSheetId="9">'Form 6E'!$1:$6</definedName>
    <definedName name="roundOpt">'[1]Sheet1'!$B$32</definedName>
  </definedNames>
  <calcPr fullCalcOnLoad="1" iterate="1" iterateCount="151" iterateDelta="0.001"/>
</workbook>
</file>

<file path=xl/sharedStrings.xml><?xml version="1.0" encoding="utf-8"?>
<sst xmlns="http://schemas.openxmlformats.org/spreadsheetml/2006/main" count="873" uniqueCount="397">
  <si>
    <t>* If the net is a revenue, net processing cost/ton is to show as a negative amount.</t>
  </si>
  <si>
    <t xml:space="preserve"> (show as a negative value)</t>
  </si>
  <si>
    <t>Processing residue disposed</t>
  </si>
  <si>
    <t>Profit</t>
  </si>
  <si>
    <t>Total</t>
  </si>
  <si>
    <t>Other Costs</t>
  </si>
  <si>
    <t>Operating Statistics</t>
  </si>
  <si>
    <t>Other</t>
  </si>
  <si>
    <t>Capital Requirements</t>
  </si>
  <si>
    <t>Offices</t>
  </si>
  <si>
    <t>Controller</t>
  </si>
  <si>
    <t>Dispatcher</t>
  </si>
  <si>
    <t>Collection Vehicles</t>
  </si>
  <si>
    <t>Container Distribution</t>
  </si>
  <si>
    <t>Processing Site(s)</t>
  </si>
  <si>
    <t>Address of administrative office</t>
  </si>
  <si>
    <t>Address of billing office</t>
  </si>
  <si>
    <t>Address of customer service office</t>
  </si>
  <si>
    <t>Proposed Labor Requirements</t>
  </si>
  <si>
    <t>Mobile Service Truck</t>
  </si>
  <si>
    <t>Transfer Station</t>
  </si>
  <si>
    <t>Corporation Yard/Maintenance</t>
  </si>
  <si>
    <t>Shop Equipment</t>
  </si>
  <si>
    <t>Fueling Equipment</t>
  </si>
  <si>
    <t>Computer and Office Equipment</t>
  </si>
  <si>
    <t>Lease Costs</t>
  </si>
  <si>
    <t>Labor Information</t>
  </si>
  <si>
    <t>Route Information</t>
  </si>
  <si>
    <t>Tonnage Information (annual)</t>
  </si>
  <si>
    <t>Pickup Trucks</t>
  </si>
  <si>
    <t>Labor-Related Costs</t>
  </si>
  <si>
    <t>Quantity</t>
  </si>
  <si>
    <t>Actual</t>
  </si>
  <si>
    <t>Spare</t>
  </si>
  <si>
    <t>Labor-Related Costs (include regular &amp; pool personnel)</t>
  </si>
  <si>
    <t>Regular Wages</t>
  </si>
  <si>
    <t>Overtime Wages</t>
  </si>
  <si>
    <t>Holiday Wages</t>
  </si>
  <si>
    <t>Vacation Wages</t>
  </si>
  <si>
    <t>Sick Leave Wages</t>
  </si>
  <si>
    <t>Health &amp; Welfare</t>
  </si>
  <si>
    <t>Pension/ Retirement Benefits</t>
  </si>
  <si>
    <t>Payroll Taxes</t>
  </si>
  <si>
    <t>Other (Please List)</t>
  </si>
  <si>
    <t>Total Labor Related-Costs</t>
  </si>
  <si>
    <t>Vehicle-Related Costs</t>
  </si>
  <si>
    <t>Tires &amp; Tubes</t>
  </si>
  <si>
    <t>Taxes &amp; Licenses</t>
  </si>
  <si>
    <t>Total Vehicle-Related Costs</t>
  </si>
  <si>
    <t>Liability &amp; Property Damage Insurance</t>
  </si>
  <si>
    <t>Equipment Insurance</t>
  </si>
  <si>
    <t>Rent</t>
  </si>
  <si>
    <t>Utilities</t>
  </si>
  <si>
    <t>Telephone</t>
  </si>
  <si>
    <t>Non-vehicle Related Supplies</t>
  </si>
  <si>
    <t>Non-vehicle Related Taxes &amp; Licenses</t>
  </si>
  <si>
    <t>Training &amp; Safety Programs</t>
  </si>
  <si>
    <t>Uniforms</t>
  </si>
  <si>
    <t>Total Other Costs</t>
  </si>
  <si>
    <t>Route Vehicles</t>
  </si>
  <si>
    <t>Total Lease Costs</t>
  </si>
  <si>
    <t>Container Depreciation</t>
  </si>
  <si>
    <t>Route Vehicle Depreciation</t>
  </si>
  <si>
    <t>Other Depreciation</t>
  </si>
  <si>
    <t>Profit (Enter % Operating Ratio; i.e. 95%):</t>
  </si>
  <si>
    <t>Interest Expense</t>
  </si>
  <si>
    <t>Detailed Collection Cost Proposal Information</t>
  </si>
  <si>
    <t>Percentage</t>
  </si>
  <si>
    <t>Total Allocated Out</t>
  </si>
  <si>
    <t>TOTAL</t>
  </si>
  <si>
    <t>Total Costs to be Allocated</t>
  </si>
  <si>
    <t>Collection Cost Proposal</t>
  </si>
  <si>
    <t>Name of processing site</t>
  </si>
  <si>
    <t>RATE PERIOD 1</t>
  </si>
  <si>
    <t>Direct Lease Costs</t>
  </si>
  <si>
    <t>Total Direct Lease Costs</t>
  </si>
  <si>
    <t>1.</t>
  </si>
  <si>
    <t>2.</t>
  </si>
  <si>
    <t>3.</t>
  </si>
  <si>
    <t>4.</t>
  </si>
  <si>
    <t>5.</t>
  </si>
  <si>
    <t>6.</t>
  </si>
  <si>
    <t>Other Vehicles</t>
  </si>
  <si>
    <t>Direct Depreciation</t>
  </si>
  <si>
    <t>Total Direct Depreciation</t>
  </si>
  <si>
    <t>Weekday</t>
  </si>
  <si>
    <t>Saturday</t>
  </si>
  <si>
    <t>Sunday</t>
  </si>
  <si>
    <t># of routes per</t>
  </si>
  <si>
    <t># of route hours/day/route per</t>
  </si>
  <si>
    <t>Set out rate (%)</t>
  </si>
  <si>
    <t>Total # of collection vehicles</t>
  </si>
  <si>
    <t># of FTE routes</t>
  </si>
  <si>
    <t>Pulls = pull and return etc.</t>
  </si>
  <si>
    <t>Total labor hours/year</t>
  </si>
  <si>
    <t>Full Time Equivalent (FTE) = 40 hours per week, 2,080 hours per year</t>
  </si>
  <si>
    <t>General Manager</t>
  </si>
  <si>
    <t>Office Manager</t>
  </si>
  <si>
    <t>Operations Manager</t>
  </si>
  <si>
    <t>Customer Service Representatives</t>
  </si>
  <si>
    <t>Accounting Clerk</t>
  </si>
  <si>
    <t>Maintenance Supervisor</t>
  </si>
  <si>
    <t>Maintenance Personnel</t>
  </si>
  <si>
    <t>New</t>
  </si>
  <si>
    <t>Used</t>
  </si>
  <si>
    <t>Labor hours/day/person</t>
  </si>
  <si>
    <t>Owner's name</t>
  </si>
  <si>
    <t>Operator's name</t>
  </si>
  <si>
    <t>________________________</t>
  </si>
  <si>
    <t>Total Depreciation and Start-Up Costs</t>
  </si>
  <si>
    <t>Depreciation (non-route specific) and Start-Up Costs</t>
  </si>
  <si>
    <t>Allocated Lease Costs</t>
  </si>
  <si>
    <t>Total Allocated Costs -  Lease</t>
  </si>
  <si>
    <t>Total Allocated Lease Costs</t>
  </si>
  <si>
    <t>1 cubic yard</t>
  </si>
  <si>
    <t>Other (specify): __________________</t>
  </si>
  <si>
    <t>2 cubic yards</t>
  </si>
  <si>
    <t>3 cubic yards</t>
  </si>
  <si>
    <t>4 cubic yards</t>
  </si>
  <si>
    <t>5 cubic yards</t>
  </si>
  <si>
    <t>6 cubic yards</t>
  </si>
  <si>
    <t>7 cubic yards</t>
  </si>
  <si>
    <t>20 cubic yards</t>
  </si>
  <si>
    <t>30 cubic yards</t>
  </si>
  <si>
    <t>Container Storage Yard</t>
  </si>
  <si>
    <t>Total Allocated Costs - Depreciation and Start-Up Costs</t>
  </si>
  <si>
    <t>Total Allocated Costs - Depreciation &amp; Start-Up</t>
  </si>
  <si>
    <t>Fuel Costs</t>
  </si>
  <si>
    <t>Total Labor, Vehicle, Fuel, and Other Costs</t>
  </si>
  <si>
    <t>Total Allocated Costs - Labor, Vehicle, Fuel &amp; Other</t>
  </si>
  <si>
    <t>Labor, Vehicle, Fuel, &amp; Other Costs Allocated Out</t>
  </si>
  <si>
    <t>Total Labor, Vehicle, Fuel &amp; Other Costs Allocated Out</t>
  </si>
  <si>
    <t>Depreciation and Start-Up Costs Allocated Out</t>
  </si>
  <si>
    <t>Lease Costs Allocated Out</t>
  </si>
  <si>
    <t>Total Depreciation and Start-Up Costs Allocated Out</t>
  </si>
  <si>
    <t>Total Lease Costs Allocated Out</t>
  </si>
  <si>
    <t>Total Allocated Costs - Labor, Vehicle, Fuel &amp; Other Costs</t>
  </si>
  <si>
    <t>Solid Waste</t>
  </si>
  <si>
    <t>Recyclable Materials</t>
  </si>
  <si>
    <t>PROPOSED ALLOCATED COST</t>
  </si>
  <si>
    <t>Profit (% Operating Ratio; i.e. 95%):</t>
  </si>
  <si>
    <t>Disposal Cost</t>
  </si>
  <si>
    <t>Container Maintenance/Welder</t>
  </si>
  <si>
    <t>Staff Accountant</t>
  </si>
  <si>
    <t>Solid Waste 64-gallon</t>
  </si>
  <si>
    <t>Solid Waste 96-gallon</t>
  </si>
  <si>
    <t>Recyclable Material 64-gallon</t>
  </si>
  <si>
    <t># of Casual/Pool</t>
  </si>
  <si>
    <t>Workers Compensation Insurance Premiums</t>
  </si>
  <si>
    <t>Workers Compensation Claims</t>
  </si>
  <si>
    <t>Parts &amp; Supplies (fluid, oil, etc,)</t>
  </si>
  <si>
    <t>Account Information</t>
  </si>
  <si>
    <t>Bad Debt</t>
  </si>
  <si>
    <t>Corporate Overhead Charge (Please List)</t>
  </si>
  <si>
    <t># of regular route personnel</t>
  </si>
  <si>
    <t># of Regular Personnel</t>
  </si>
  <si>
    <t>Containers</t>
  </si>
  <si>
    <t>Total Vehicle Cost</t>
  </si>
  <si>
    <t>/ton</t>
  </si>
  <si>
    <t>Performance Bond</t>
  </si>
  <si>
    <t>Subtotal Route Personnel</t>
  </si>
  <si>
    <t>Subtotal Other Personnel</t>
  </si>
  <si>
    <t>Recyclables Processing Costs</t>
  </si>
  <si>
    <t>Notes for Form 2:</t>
  </si>
  <si>
    <t>Subtotal</t>
  </si>
  <si>
    <t>Total Container Cost</t>
  </si>
  <si>
    <t>Total Other Cost</t>
  </si>
  <si>
    <t>Total Cost</t>
  </si>
  <si>
    <t># of regular collection vehicles (from Form 4)</t>
  </si>
  <si>
    <t># of spare collection vehicles (from Form 4)</t>
  </si>
  <si>
    <t>Vehicle Information</t>
  </si>
  <si>
    <t>Total Collected</t>
  </si>
  <si>
    <t>Rate Period One</t>
  </si>
  <si>
    <t>General Proposer Information</t>
  </si>
  <si>
    <t xml:space="preserve">Proposer Name: </t>
  </si>
  <si>
    <t>A. Primary Contact Information</t>
  </si>
  <si>
    <t>Name</t>
  </si>
  <si>
    <t>Title</t>
  </si>
  <si>
    <t>Phone</t>
  </si>
  <si>
    <t>Fax</t>
  </si>
  <si>
    <t>E-mail</t>
  </si>
  <si>
    <t>B. Support Facilities</t>
  </si>
  <si>
    <t xml:space="preserve">1.                                               </t>
  </si>
  <si>
    <t>Address of collection vehicle parking, maintenance, washing, and route staff parking facility(ies)</t>
  </si>
  <si>
    <t>C. Vehicle Manufacturer and Specifications (Body Capacity, GVWR, Load Capacity)</t>
  </si>
  <si>
    <t>Drop Box Vehicles</t>
  </si>
  <si>
    <t>D. Container Manufacturer, Sizes Offered, and Specifications</t>
  </si>
  <si>
    <t>Carts</t>
  </si>
  <si>
    <t>Bins</t>
  </si>
  <si>
    <t>Drop Boxes</t>
  </si>
  <si>
    <t>E. Recyclable Materials Processing and Handling</t>
  </si>
  <si>
    <t>Hauling method (e.g. direct haul, transfer haul, Pod haul)</t>
  </si>
  <si>
    <t>Name and address of transfer location (if applicable)</t>
  </si>
  <si>
    <t>Total # of cart setouts per day for all routes</t>
  </si>
  <si>
    <t># of cart setouts/day/FTE route</t>
  </si>
  <si>
    <t># of cart setouts per week for all routes</t>
  </si>
  <si>
    <t># of household drive-bys per wk for all routes</t>
  </si>
  <si>
    <t>Executive Management (CEO, CFO, COO, etc.)</t>
  </si>
  <si>
    <t>Transfer Costs (if applicable)</t>
  </si>
  <si>
    <t>Organic Materials</t>
  </si>
  <si>
    <t>Route Supervisor</t>
  </si>
  <si>
    <t>Organic Materials 64-gallon</t>
  </si>
  <si>
    <t>Initial Public Education &amp; Outreach Efforts</t>
  </si>
  <si>
    <t>Ongoing, Annual Public Education &amp; Outreach Efforts</t>
  </si>
  <si>
    <t>Vehicle Depreciation (non-route vehicles)</t>
  </si>
  <si>
    <t># of persons per route per</t>
  </si>
  <si>
    <t># of weekly accounts (customers)</t>
  </si>
  <si>
    <t>Note to proposer:  Input data in yellow shaded areas only.</t>
  </si>
  <si>
    <t>Vehicles</t>
  </si>
  <si>
    <t>Total Capital Cost</t>
  </si>
  <si>
    <t>Labor-Related Costs (include non-route personnel only)</t>
  </si>
  <si>
    <t>Start-up Costs</t>
  </si>
  <si>
    <t>Facility Costs: ________________________ (describe)</t>
  </si>
  <si>
    <t>per ton</t>
  </si>
  <si>
    <t>General and Administrative</t>
  </si>
  <si>
    <t>Vehicle Maintenance</t>
  </si>
  <si>
    <t>Container Maintenance</t>
  </si>
  <si>
    <t># of lifts or pulls per week for all routes</t>
  </si>
  <si>
    <t># of lifts or pulls per year for all routes</t>
  </si>
  <si>
    <t># of lifts or pulls per route hour</t>
  </si>
  <si>
    <t># of route hours per year per:</t>
  </si>
  <si>
    <t>Total Route Hours per Year (all routes)</t>
  </si>
  <si>
    <t>Description</t>
  </si>
  <si>
    <t>Total Regulatory Fees ($/ton)</t>
  </si>
  <si>
    <t>Revenues from the Sale of Materials ($/ton)</t>
  </si>
  <si>
    <t>Transfer Station Cost ($/Ton)**</t>
  </si>
  <si>
    <t>Transfer Station Regulatory Fees &amp; Taxes (list separately)</t>
  </si>
  <si>
    <t>Total Transfer Cost ($/ton)</t>
  </si>
  <si>
    <t>** Transfer station fee to include all transfer facility-related costs and the long-haul transportation costs from the</t>
  </si>
  <si>
    <t>transfer station to the processing facility.</t>
  </si>
  <si>
    <t>Total All Personnel</t>
  </si>
  <si>
    <t>Other Processing Costs: __________ (specify)</t>
  </si>
  <si>
    <t>Total Proposed Cost</t>
  </si>
  <si>
    <t>Summary of Proposed Costs</t>
  </si>
  <si>
    <t>Total Proposed Costs</t>
  </si>
  <si>
    <t>Cost of Operations</t>
  </si>
  <si>
    <t>Total Cost of Operations</t>
  </si>
  <si>
    <t>Recyclable Material 96-gallon</t>
  </si>
  <si>
    <t>From General and Administrative (6E)</t>
  </si>
  <si>
    <t>From Vehicle Maintenance (6E)</t>
  </si>
  <si>
    <t>From Container Maintenance (6E)</t>
  </si>
  <si>
    <t>REPORT FOR 12-MONTH PERIOD</t>
  </si>
  <si>
    <t>Disposal/Processing Costs</t>
  </si>
  <si>
    <t>Disposal/Processing Cost Proposal</t>
  </si>
  <si>
    <t>Disposal/Processing Cost ($/ton)</t>
  </si>
  <si>
    <t>Disposal/Processing Facility Regulatory Fees &amp; Taxes (list separately)</t>
  </si>
  <si>
    <t>Total Disposal/Processing Cost ($/ton)</t>
  </si>
  <si>
    <t>Net Disposal/Processing Cost ($/Ton)*</t>
  </si>
  <si>
    <t>Total Net Disposal/Processing Costs Including Transfer</t>
  </si>
  <si>
    <t>Other Materials Collected (Specify)</t>
  </si>
  <si>
    <t>Average Price</t>
  </si>
  <si>
    <t>Average Hourly Rate</t>
  </si>
  <si>
    <t>Total Disposal/Processing Costs</t>
  </si>
  <si>
    <t>Processor Fee and Curbside Supplemental Revenues from CRV ($/ton)</t>
  </si>
  <si>
    <t>Procurement Cost Reimbursement</t>
  </si>
  <si>
    <t>Include processing residue disposal costs in "Disposal/Processing Cost"</t>
  </si>
  <si>
    <t>Recyclable Materials Collected</t>
  </si>
  <si>
    <t>Solid Waste Collected</t>
  </si>
  <si>
    <t>Address of processing site</t>
  </si>
  <si>
    <t>Benefits Cost/Year/Hour</t>
  </si>
  <si>
    <t>Note to proposer:  No data input required on this Form 5; costs are pulled automatically from Forms 6A through 6D.</t>
  </si>
  <si>
    <t>Fees</t>
  </si>
  <si>
    <t>Total Fees</t>
  </si>
  <si>
    <t xml:space="preserve"> Fees</t>
  </si>
  <si>
    <t>Reusable Materials Handling Costs</t>
  </si>
  <si>
    <t>F.  Reusable Materials Handling</t>
  </si>
  <si>
    <t>Other Lease Costs: _________________________  (describe)</t>
  </si>
  <si>
    <r>
      <t xml:space="preserve">Line 1 </t>
    </r>
    <r>
      <rPr>
        <sz val="12"/>
        <rFont val="Calibri"/>
        <family val="2"/>
      </rPr>
      <t>- Should equal the number of customer serviced on a weekly basis</t>
    </r>
  </si>
  <si>
    <r>
      <t xml:space="preserve">Line 3 - </t>
    </r>
    <r>
      <rPr>
        <sz val="12"/>
        <rFont val="Calibri"/>
        <family val="2"/>
      </rPr>
      <t>Identify number of hours per day each regular route employee will work each day (including breaks, pre- and post-route checks, etc., excludes casual/pool personnel).</t>
    </r>
  </si>
  <si>
    <r>
      <t>Lines 5, 6, and 7</t>
    </r>
    <r>
      <rPr>
        <sz val="12"/>
        <rFont val="Calibri"/>
        <family val="2"/>
      </rPr>
      <t xml:space="preserve"> - Information is to be reported for collection routes only and does not include any support (e.g., container delivery routes, cleanup routes, missed pickup routes etc.)</t>
    </r>
  </si>
  <si>
    <r>
      <t xml:space="preserve">Lines 11, 12, and 13 - </t>
    </r>
    <r>
      <rPr>
        <sz val="12"/>
        <rFont val="Calibri"/>
        <family val="2"/>
      </rPr>
      <t>Identify number of hours per day each route will take to complete (including collection time and hauling time to transfer station, landfill, or processing site).</t>
    </r>
  </si>
  <si>
    <r>
      <t>Line 14</t>
    </r>
    <r>
      <rPr>
        <sz val="12"/>
        <rFont val="Calibri"/>
        <family val="2"/>
      </rPr>
      <t xml:space="preserve"> - Should equal Line 5 * Line 11* 260 days</t>
    </r>
  </si>
  <si>
    <r>
      <t>Line 15</t>
    </r>
    <r>
      <rPr>
        <sz val="12"/>
        <rFont val="Calibri"/>
        <family val="2"/>
      </rPr>
      <t xml:space="preserve"> - Should equal Line 6 * Line 12 * 52 weeks</t>
    </r>
  </si>
  <si>
    <r>
      <t>Line 16</t>
    </r>
    <r>
      <rPr>
        <sz val="12"/>
        <rFont val="Calibri"/>
        <family val="2"/>
      </rPr>
      <t xml:space="preserve"> - Should equal Line 7 * Line 13 * 52 weeks</t>
    </r>
  </si>
  <si>
    <r>
      <t>Line 17</t>
    </r>
    <r>
      <rPr>
        <sz val="12"/>
        <rFont val="Calibri"/>
        <family val="2"/>
      </rPr>
      <t xml:space="preserve"> - Should equal Line 14 + Line 15 + Line 16</t>
    </r>
  </si>
  <si>
    <r>
      <t>Line 18</t>
    </r>
    <r>
      <rPr>
        <sz val="12"/>
        <rFont val="Calibri"/>
        <family val="2"/>
      </rPr>
      <t xml:space="preserve"> - Should equal Line 17 / 2,080 hours</t>
    </r>
  </si>
  <si>
    <r>
      <t xml:space="preserve">Line 19 </t>
    </r>
    <r>
      <rPr>
        <sz val="12"/>
        <rFont val="Calibri"/>
        <family val="2"/>
      </rPr>
      <t xml:space="preserve">- Data to be input by proposer.  Data should reflect the assumptions used for the basis of the costs proposed in Form 6A </t>
    </r>
  </si>
  <si>
    <r>
      <t>Line 20</t>
    </r>
    <r>
      <rPr>
        <sz val="12"/>
        <rFont val="Calibri"/>
        <family val="2"/>
      </rPr>
      <t xml:space="preserve"> - Should equal Line 19 / Line 18</t>
    </r>
  </si>
  <si>
    <r>
      <t>Line 21</t>
    </r>
    <r>
      <rPr>
        <sz val="12"/>
        <rFont val="Calibri"/>
        <family val="2"/>
      </rPr>
      <t xml:space="preserve"> - Should equal Line 19 * 5 days</t>
    </r>
  </si>
  <si>
    <r>
      <t>Line 22</t>
    </r>
    <r>
      <rPr>
        <sz val="12"/>
        <rFont val="Calibri"/>
        <family val="2"/>
      </rPr>
      <t xml:space="preserve"> - Data to be input by proposer.  Data should reflect the assumptions used for the basis of the costs proposed in Form 6A.</t>
    </r>
  </si>
  <si>
    <r>
      <t xml:space="preserve">Line 23 - </t>
    </r>
    <r>
      <rPr>
        <sz val="12"/>
        <rFont val="Calibri"/>
        <family val="2"/>
      </rPr>
      <t>Should equal Line 21 / Line 22</t>
    </r>
  </si>
  <si>
    <r>
      <t xml:space="preserve">Line 26 - </t>
    </r>
    <r>
      <rPr>
        <sz val="12"/>
        <rFont val="Calibri"/>
        <family val="2"/>
      </rPr>
      <t>Should equal Line 25/ Line 17</t>
    </r>
  </si>
  <si>
    <r>
      <t xml:space="preserve">Route Personnel Headcount </t>
    </r>
    <r>
      <rPr>
        <sz val="10"/>
        <rFont val="Calibri"/>
        <family val="2"/>
      </rPr>
      <t>(include fraction of employee)</t>
    </r>
  </si>
  <si>
    <r>
      <t>Other Personnel Headcount</t>
    </r>
    <r>
      <rPr>
        <sz val="10"/>
        <rFont val="Calibri"/>
        <family val="2"/>
      </rPr>
      <t xml:space="preserve"> (include fraction of employee)</t>
    </r>
  </si>
  <si>
    <t>Recyclable Material 32-gallon</t>
  </si>
  <si>
    <t>Organic Materials 32-gallon</t>
  </si>
  <si>
    <r>
      <t xml:space="preserve">Vehicle-Related Costs (do </t>
    </r>
    <r>
      <rPr>
        <b/>
        <sz val="10"/>
        <rFont val="Calibri"/>
        <family val="2"/>
      </rPr>
      <t>not</t>
    </r>
    <r>
      <rPr>
        <sz val="10"/>
        <rFont val="Calibri"/>
        <family val="2"/>
      </rPr>
      <t xml:space="preserve"> include depreciation)</t>
    </r>
  </si>
  <si>
    <r>
      <t xml:space="preserve">Allocated Costs - </t>
    </r>
    <r>
      <rPr>
        <b/>
        <sz val="10"/>
        <rFont val="Calibri"/>
        <family val="2"/>
      </rPr>
      <t>Labor, Vehicle, Fuel &amp; Other Costs</t>
    </r>
  </si>
  <si>
    <r>
      <t xml:space="preserve">Allocated Costs - </t>
    </r>
    <r>
      <rPr>
        <b/>
        <sz val="10"/>
        <rFont val="Calibri"/>
        <family val="2"/>
      </rPr>
      <t>Depreciation and Start-Up Costs</t>
    </r>
  </si>
  <si>
    <t>Organics</t>
  </si>
  <si>
    <r>
      <t xml:space="preserve">Vehicle-Related Costs (do </t>
    </r>
    <r>
      <rPr>
        <b/>
        <sz val="10"/>
        <rFont val="Calibri"/>
        <family val="2"/>
      </rPr>
      <t>not</t>
    </r>
    <r>
      <rPr>
        <sz val="10"/>
        <rFont val="Calibri"/>
        <family val="2"/>
      </rPr>
      <t xml:space="preserve"> include depreciation)</t>
    </r>
  </si>
  <si>
    <r>
      <t xml:space="preserve">Allocated Costs - </t>
    </r>
    <r>
      <rPr>
        <b/>
        <sz val="10"/>
        <rFont val="Calibri"/>
        <family val="2"/>
      </rPr>
      <t>Labor, Vehicle, Fuel &amp; Other Costs</t>
    </r>
  </si>
  <si>
    <r>
      <t xml:space="preserve">Allocated Costs - </t>
    </r>
    <r>
      <rPr>
        <b/>
        <sz val="10"/>
        <rFont val="Calibri"/>
        <family val="2"/>
      </rPr>
      <t>Depreciation and Start-Up Costs</t>
    </r>
  </si>
  <si>
    <t>H.  Other Processing and Handling (Optional)*</t>
  </si>
  <si>
    <t>* Insert Rows as Needed to Reflect Additional Facility and/or Subcontractor Information.</t>
  </si>
  <si>
    <t>G.  Organics Processing and Handling</t>
  </si>
  <si>
    <t>Stinger</t>
  </si>
  <si>
    <t>SUMMARY (Total Costs from Forms 6A through 6E)</t>
  </si>
  <si>
    <t>Note to proposer:  No data input required on Form 6; costs are pulled from Forms 6A-6E.</t>
  </si>
  <si>
    <t>OTHER COSTS</t>
  </si>
  <si>
    <t>Organics Processing Costs</t>
  </si>
  <si>
    <t>Bulky Items/Reusable Materials Collected</t>
  </si>
  <si>
    <t>Other 
(Specify)</t>
  </si>
  <si>
    <t>Bulky Items/
Reusable Materials Handling</t>
  </si>
  <si>
    <t>Organic Materials Collected</t>
  </si>
  <si>
    <t>Bulky Items/Reusable Materials Handling Costs</t>
  </si>
  <si>
    <t>Total Capital Cost Over Contract Term (in 2022 dollars)</t>
  </si>
  <si>
    <t>C&amp;D</t>
  </si>
  <si>
    <t>Roll-Off</t>
  </si>
  <si>
    <t>All Material Types</t>
  </si>
  <si>
    <r>
      <t>Line 2</t>
    </r>
    <r>
      <rPr>
        <sz val="12"/>
        <rFont val="Calibri"/>
        <family val="2"/>
      </rPr>
      <t xml:space="preserve"> - Data to be input by proposer.  Data should reflect the assumptions used for the basis of the costs proposed in Forms 6A - 6E.</t>
    </r>
  </si>
  <si>
    <r>
      <t xml:space="preserve">Line 4 - </t>
    </r>
    <r>
      <rPr>
        <sz val="12"/>
        <rFont val="Calibri"/>
        <family val="2"/>
      </rPr>
      <t>Should equal Line 2 * Line 3 * 260 days. Total should tie to total payroll hours.</t>
    </r>
  </si>
  <si>
    <r>
      <t xml:space="preserve">Line 8, 9, and 10 </t>
    </r>
    <r>
      <rPr>
        <sz val="12"/>
        <rFont val="Calibri"/>
        <family val="2"/>
      </rPr>
      <t>- Data to be input by proposer.  Data should reflect the assumptions used for the basis of the costs proposed in Forms 6A - 6E.</t>
    </r>
  </si>
  <si>
    <r>
      <t>Line 24</t>
    </r>
    <r>
      <rPr>
        <sz val="12"/>
        <rFont val="Calibri"/>
        <family val="2"/>
      </rPr>
      <t xml:space="preserve"> - Data to be input by proposer.  Data should reflect the assumptions used for the basis of the costs proposed in Forms 6B - 6E.</t>
    </r>
  </si>
  <si>
    <r>
      <t>Line 25</t>
    </r>
    <r>
      <rPr>
        <sz val="12"/>
        <rFont val="Calibri"/>
        <family val="2"/>
      </rPr>
      <t xml:space="preserve"> - Data to be input by proposer and should equal Line 24 * 52 weeks.  Data should reflect the assumptions used for the basis of the costs proposed in Forms 6B - 6E.</t>
    </r>
  </si>
  <si>
    <r>
      <t xml:space="preserve">Line 27 </t>
    </r>
    <r>
      <rPr>
        <sz val="12"/>
        <rFont val="Calibri"/>
        <family val="2"/>
      </rPr>
      <t>- No input needed by proposer, data linked to Form 4 - Capital.  Data should reflect the assumptions used for the basis of the costs proposed in Forms 6A - 6E.</t>
    </r>
  </si>
  <si>
    <r>
      <t xml:space="preserve">Line 28 </t>
    </r>
    <r>
      <rPr>
        <sz val="12"/>
        <rFont val="Calibri"/>
        <family val="2"/>
      </rPr>
      <t>- No input needed by proposer, data linked to Form 4 - Capital.  Data should reflect the assumptions used for the basis of the costs proposed in Forms 6A - 6E.</t>
    </r>
  </si>
  <si>
    <r>
      <t>*A</t>
    </r>
    <r>
      <rPr>
        <sz val="10"/>
        <rFont val="Calibri"/>
        <family val="2"/>
      </rPr>
      <t>mounts to tie to Forms 6A through 6E.</t>
    </r>
  </si>
  <si>
    <t>Hourly Rate</t>
  </si>
  <si>
    <t>Billings Clerk</t>
  </si>
  <si>
    <t>Financial Analyst</t>
  </si>
  <si>
    <t>Accounts Receivable Clerk</t>
  </si>
  <si>
    <t>Collection Clerk</t>
  </si>
  <si>
    <t>Benefits Coordinator</t>
  </si>
  <si>
    <t>Sales Coordinator</t>
  </si>
  <si>
    <t>Human Resources</t>
  </si>
  <si>
    <t>Safety Specialist</t>
  </si>
  <si>
    <t>C&amp;D Processing Costs</t>
  </si>
  <si>
    <t>Disposal Costs</t>
  </si>
  <si>
    <t>Reusable Materials Processing Costs</t>
  </si>
  <si>
    <t>ROLL-OFF COSTS</t>
  </si>
  <si>
    <t>Recyclable Processing Costs</t>
  </si>
  <si>
    <t>Stanford University Base Services</t>
  </si>
  <si>
    <t>Cart Service (Form 6A)</t>
  </si>
  <si>
    <t>Bin Service  (Form 6B)</t>
  </si>
  <si>
    <t>Cart Solid Waste (6A)</t>
  </si>
  <si>
    <t>Cart Recyclable Materials (6A)</t>
  </si>
  <si>
    <t>Cart Organics (6A)</t>
  </si>
  <si>
    <t>Cart Solid Waste</t>
  </si>
  <si>
    <t>Cart Recyclable Materials</t>
  </si>
  <si>
    <t>Cart Organics</t>
  </si>
  <si>
    <t>Bin Solid Waste</t>
  </si>
  <si>
    <t>Bin Recyclable Materials</t>
  </si>
  <si>
    <t>Bin Organics</t>
  </si>
  <si>
    <t>Compactors</t>
  </si>
  <si>
    <t>Total Costs before Fees* and Profit</t>
  </si>
  <si>
    <t>Total Cost Before Fees and Profit</t>
  </si>
  <si>
    <t>To Cart Solid Waste (6A)</t>
  </si>
  <si>
    <t>To Cart Recyclable Materials (6A)</t>
  </si>
  <si>
    <t>ToCart Organics (6A)</t>
  </si>
  <si>
    <t>To Cart Organics (6A)</t>
  </si>
  <si>
    <t>Solid Waste 32-gallon</t>
  </si>
  <si>
    <t>Organic Materials 90-gallon</t>
  </si>
  <si>
    <t>8 cubic yards</t>
  </si>
  <si>
    <t>15 cubic yards</t>
  </si>
  <si>
    <t xml:space="preserve">20 cubic yards </t>
  </si>
  <si>
    <t>Bin Costs</t>
  </si>
  <si>
    <t>CART COSTS</t>
  </si>
  <si>
    <t>Roll-Off (Form 6C)</t>
  </si>
  <si>
    <t>Other (Form 6D)</t>
  </si>
  <si>
    <t>To Bin Solid Waste (6B)</t>
  </si>
  <si>
    <t>To Bin Recyclable Materials (6B)</t>
  </si>
  <si>
    <t>To Bin Organics (6B)</t>
  </si>
  <si>
    <t>To Bin Orgnanics (6B)</t>
  </si>
  <si>
    <t>To Bin Organics(6B)</t>
  </si>
  <si>
    <t>To Roll-Off (6C)</t>
  </si>
  <si>
    <t>Total Disposal, Processing, and Other Costs</t>
  </si>
  <si>
    <t>Disposal, Processing, and Other Costs</t>
  </si>
  <si>
    <t>Total Costs before Fees and Profit</t>
  </si>
  <si>
    <t>Profit (Enter % Profit Margin):</t>
  </si>
  <si>
    <t>Cart Collection Vehicles</t>
  </si>
  <si>
    <t>Bin Collection Vehicles</t>
  </si>
  <si>
    <t>Bin Recyclable Materials (6B)</t>
  </si>
  <si>
    <t>Bin Organics (6B)</t>
  </si>
  <si>
    <t>Bin Solid Waste (6B)</t>
  </si>
  <si>
    <t>Roll-Off (6C)</t>
  </si>
  <si>
    <t>Other (6D)</t>
  </si>
  <si>
    <t>- - -</t>
  </si>
  <si>
    <t>Bulky/Reusable  Materials Collection</t>
  </si>
  <si>
    <t>From September 1, 2023 to August 31, 2024</t>
  </si>
  <si>
    <t>September 1, 2023
 through 
August 31, 2024</t>
  </si>
  <si>
    <t>From September 1, 2023 through August 31, 2024</t>
  </si>
  <si>
    <t>Please provide all costs as $/Ton effective for Rate Period One (September 1, 2023 through August 31, 2024).</t>
  </si>
  <si>
    <t xml:space="preserve">C&amp;D Processing Costs: </t>
  </si>
  <si>
    <t>Name (Include "TBD" if to be hired) and Notes</t>
  </si>
  <si>
    <t>Zero Waste Specialist</t>
  </si>
  <si>
    <t>Account Manager</t>
  </si>
  <si>
    <t>Net Diverted (Line  31 + 32 + 33 + 34 + 35 - 37)</t>
  </si>
  <si>
    <r>
      <t xml:space="preserve">Line 29 - </t>
    </r>
    <r>
      <rPr>
        <sz val="12"/>
        <rFont val="Calibri"/>
        <family val="2"/>
      </rPr>
      <t>Should equal Line 27 + Line 28</t>
    </r>
  </si>
  <si>
    <r>
      <t>Lines 30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- 35</t>
    </r>
    <r>
      <rPr>
        <sz val="12"/>
        <rFont val="Calibri"/>
        <family val="2"/>
      </rPr>
      <t xml:space="preserve"> - Data to be input by proposer.  Data should reflect the assumptions used for the basis of the costs proposed in Forms 6A - 6E.</t>
    </r>
  </si>
  <si>
    <r>
      <t xml:space="preserve">Line 36 - </t>
    </r>
    <r>
      <rPr>
        <sz val="12"/>
        <rFont val="Calibri"/>
        <family val="2"/>
      </rPr>
      <t>Should equal the sum of Line 30 + Line 31 + Line 32 + Line 33 + Line34 + Line 35</t>
    </r>
  </si>
  <si>
    <r>
      <t>Line 37 -</t>
    </r>
    <r>
      <rPr>
        <sz val="12"/>
        <rFont val="Calibri"/>
        <family val="2"/>
      </rPr>
      <t xml:space="preserve"> Data to be input by proposer.  Data should reflect the assumptions used for the basis of the costs proposed in Forms 6A - 6E.</t>
    </r>
  </si>
  <si>
    <r>
      <t xml:space="preserve">Line 38 - </t>
    </r>
    <r>
      <rPr>
        <sz val="12"/>
        <rFont val="Calibri"/>
        <family val="2"/>
      </rPr>
      <t>Should equal Line 31 + Line 32 + Line 33 + Line 34 + Line 35 - Line 37</t>
    </r>
  </si>
  <si>
    <t># of Employees (FTE or fraction of FTE dedicated to Stanford)</t>
  </si>
  <si>
    <t>Solid Waste 20-gallon</t>
  </si>
  <si>
    <t>Recyclable Material 20-gallon</t>
  </si>
  <si>
    <t>Organic Materials 20-gallon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</si>
</sst>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_([$€-2]* #,##0.00_);_([$€-2]* \(#,##0.00\);_([$€-2]* &quot;-&quot;??_)"/>
    <numFmt numFmtId="170" formatCode="0.000%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#,##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$&quot;#,##0.0_);\(&quot;$&quot;#,##0.0\)"/>
    <numFmt numFmtId="179" formatCode="&quot;$&quot;#,##0.000_);\(&quot;$&quot;#,##0.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#,##0.0_);\(#,##0.0\)"/>
    <numFmt numFmtId="185" formatCode="&quot;$&quot;#,##0.0"/>
    <numFmt numFmtId="186" formatCode="&quot;$&quot;#,##0.0000_);\(&quot;$&quot;#,##0.0000\)"/>
    <numFmt numFmtId="187" formatCode="0.0_);\(0.0\)"/>
    <numFmt numFmtId="188" formatCode="0_);\(0\)"/>
    <numFmt numFmtId="189" formatCode="#,##0.000_);\(#,##0.000\)"/>
    <numFmt numFmtId="190" formatCode="0.00_);\(0.00\)"/>
    <numFmt numFmtId="191" formatCode="0.000"/>
    <numFmt numFmtId="192" formatCode="#,##0.0_);[Red]\(#,##0.0\)"/>
    <numFmt numFmtId="193" formatCode="0.0000"/>
    <numFmt numFmtId="194" formatCode="0.00000"/>
    <numFmt numFmtId="195" formatCode="0.000000"/>
    <numFmt numFmtId="196" formatCode="&quot;$&quot;#,##0.000000"/>
    <numFmt numFmtId="197" formatCode="0.000000000"/>
    <numFmt numFmtId="198" formatCode="0.0000000000"/>
    <numFmt numFmtId="199" formatCode="0.00000000"/>
    <numFmt numFmtId="200" formatCode="0.0000000"/>
    <numFmt numFmtId="201" formatCode="&quot;$&quot;#,##0.000"/>
    <numFmt numFmtId="202" formatCode="#,##0.0000_);\(#,##0.0000\)"/>
    <numFmt numFmtId="203" formatCode="[$€-2]\ #,##0.00_);[Red]\([$€-2]\ #,##0.00\)"/>
    <numFmt numFmtId="204" formatCode="#,##0.00000_);\(#,##0.00000\)"/>
    <numFmt numFmtId="205" formatCode="&quot;$&quot;#,##0.00000_);\(&quot;$&quot;#,##0.00000\)"/>
    <numFmt numFmtId="206" formatCode="&quot;$&quot;#,##0.000000_);\(&quot;$&quot;#,##0.000000\)"/>
    <numFmt numFmtId="207" formatCode="[$-409]dddd\,\ mmmm\ dd\,\ yyyy"/>
    <numFmt numFmtId="208" formatCode="[$-409]h:mm:ss\ AM/PM"/>
    <numFmt numFmtId="209" formatCode="[$-409]dddd\,\ mmmm\ d\,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E7FFD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4" fillId="33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69" applyFont="1" applyBorder="1" applyAlignment="1">
      <alignment horizontal="left" vertical="center"/>
      <protection/>
    </xf>
    <xf numFmtId="0" fontId="6" fillId="0" borderId="0" xfId="69" applyFont="1" applyBorder="1" applyAlignment="1">
      <alignment horizontal="right"/>
      <protection/>
    </xf>
    <xf numFmtId="0" fontId="5" fillId="0" borderId="0" xfId="69" applyFont="1">
      <alignment/>
      <protection/>
    </xf>
    <xf numFmtId="0" fontId="6" fillId="34" borderId="10" xfId="69" applyFont="1" applyFill="1" applyBorder="1" applyAlignment="1">
      <alignment horizontal="left"/>
      <protection/>
    </xf>
    <xf numFmtId="0" fontId="6" fillId="34" borderId="11" xfId="69" applyFont="1" applyFill="1" applyBorder="1" applyAlignment="1">
      <alignment horizontal="left" vertical="center"/>
      <protection/>
    </xf>
    <xf numFmtId="0" fontId="6" fillId="0" borderId="12" xfId="69" applyFont="1" applyBorder="1" applyAlignment="1">
      <alignment horizontal="left" vertical="center"/>
      <protection/>
    </xf>
    <xf numFmtId="0" fontId="5" fillId="0" borderId="12" xfId="69" applyFont="1" applyBorder="1" applyAlignment="1">
      <alignment horizontal="center"/>
      <protection/>
    </xf>
    <xf numFmtId="0" fontId="41" fillId="13" borderId="13" xfId="26" applyFont="1" applyBorder="1" applyAlignment="1">
      <alignment horizontal="left"/>
    </xf>
    <xf numFmtId="0" fontId="6" fillId="35" borderId="10" xfId="69" applyFont="1" applyFill="1" applyBorder="1" applyAlignment="1">
      <alignment horizontal="left"/>
      <protection/>
    </xf>
    <xf numFmtId="0" fontId="5" fillId="35" borderId="14" xfId="69" applyFont="1" applyFill="1" applyBorder="1">
      <alignment/>
      <protection/>
    </xf>
    <xf numFmtId="0" fontId="7" fillId="35" borderId="11" xfId="69" applyFont="1" applyFill="1" applyBorder="1" applyAlignment="1">
      <alignment horizontal="left" vertical="center"/>
      <protection/>
    </xf>
    <xf numFmtId="0" fontId="7" fillId="0" borderId="15" xfId="69" applyFont="1" applyBorder="1" applyAlignment="1" quotePrefix="1">
      <alignment horizontal="right" vertical="top"/>
      <protection/>
    </xf>
    <xf numFmtId="0" fontId="7" fillId="0" borderId="16" xfId="69" applyFont="1" applyBorder="1" applyAlignment="1">
      <alignment horizontal="left" vertical="top" wrapText="1"/>
      <protection/>
    </xf>
    <xf numFmtId="3" fontId="27" fillId="34" borderId="13" xfId="0" applyNumberFormat="1" applyFont="1" applyFill="1" applyBorder="1" applyAlignment="1">
      <alignment horizontal="center"/>
    </xf>
    <xf numFmtId="0" fontId="7" fillId="0" borderId="13" xfId="69" applyFont="1" applyBorder="1" applyAlignment="1">
      <alignment horizontal="left" vertical="top" wrapText="1"/>
      <protection/>
    </xf>
    <xf numFmtId="0" fontId="7" fillId="0" borderId="15" xfId="69" applyFont="1" applyBorder="1" applyAlignment="1" quotePrefix="1">
      <alignment horizontal="right" vertical="top" wrapText="1"/>
      <protection/>
    </xf>
    <xf numFmtId="0" fontId="28" fillId="0" borderId="0" xfId="69" applyFont="1" applyAlignment="1">
      <alignment horizontal="justify"/>
      <protection/>
    </xf>
    <xf numFmtId="0" fontId="7" fillId="0" borderId="13" xfId="69" applyFont="1" applyBorder="1" applyAlignment="1">
      <alignment horizontal="left" vertical="top"/>
      <protection/>
    </xf>
    <xf numFmtId="0" fontId="5" fillId="35" borderId="14" xfId="69" applyFont="1" applyFill="1" applyBorder="1" applyAlignment="1">
      <alignment vertical="top"/>
      <protection/>
    </xf>
    <xf numFmtId="0" fontId="6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7" fillId="13" borderId="10" xfId="26" applyFont="1" applyFill="1" applyBorder="1" applyAlignment="1">
      <alignment horizontal="left"/>
    </xf>
    <xf numFmtId="0" fontId="41" fillId="13" borderId="14" xfId="26" applyFont="1" applyFill="1" applyBorder="1" applyAlignment="1">
      <alignment horizontal="center"/>
    </xf>
    <xf numFmtId="0" fontId="41" fillId="13" borderId="11" xfId="26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18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169" fontId="6" fillId="0" borderId="16" xfId="52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20" xfId="0" applyFont="1" applyBorder="1" applyAlignment="1">
      <alignment horizontal="center" wrapText="1"/>
    </xf>
    <xf numFmtId="0" fontId="28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37" fontId="27" fillId="33" borderId="22" xfId="0" applyNumberFormat="1" applyFont="1" applyFill="1" applyBorder="1" applyAlignment="1">
      <alignment horizontal="center" wrapText="1"/>
    </xf>
    <xf numFmtId="37" fontId="27" fillId="33" borderId="22" xfId="0" applyNumberFormat="1" applyFont="1" applyFill="1" applyBorder="1" applyAlignment="1">
      <alignment horizontal="center"/>
    </xf>
    <xf numFmtId="4" fontId="27" fillId="36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3" fontId="27" fillId="33" borderId="20" xfId="0" applyNumberFormat="1" applyFont="1" applyFill="1" applyBorder="1" applyAlignment="1">
      <alignment horizontal="center"/>
    </xf>
    <xf numFmtId="173" fontId="27" fillId="0" borderId="2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27" fillId="0" borderId="2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27" fillId="33" borderId="20" xfId="0" applyNumberFormat="1" applyFont="1" applyFill="1" applyBorder="1" applyAlignment="1">
      <alignment horizontal="center"/>
    </xf>
    <xf numFmtId="4" fontId="27" fillId="0" borderId="26" xfId="74" applyNumberFormat="1" applyFont="1" applyFill="1" applyBorder="1" applyAlignment="1">
      <alignment horizontal="center"/>
    </xf>
    <xf numFmtId="3" fontId="27" fillId="33" borderId="20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center"/>
    </xf>
    <xf numFmtId="37" fontId="27" fillId="33" borderId="20" xfId="0" applyNumberFormat="1" applyFont="1" applyFill="1" applyBorder="1" applyAlignment="1">
      <alignment horizontal="center"/>
    </xf>
    <xf numFmtId="4" fontId="27" fillId="36" borderId="26" xfId="42" applyNumberFormat="1" applyFont="1" applyFill="1" applyBorder="1" applyAlignment="1">
      <alignment horizontal="center"/>
    </xf>
    <xf numFmtId="37" fontId="27" fillId="0" borderId="20" xfId="0" applyNumberFormat="1" applyFont="1" applyBorder="1" applyAlignment="1">
      <alignment horizontal="center"/>
    </xf>
    <xf numFmtId="4" fontId="27" fillId="36" borderId="26" xfId="74" applyNumberFormat="1" applyFont="1" applyFill="1" applyBorder="1" applyAlignment="1">
      <alignment horizontal="center"/>
    </xf>
    <xf numFmtId="9" fontId="27" fillId="0" borderId="20" xfId="74" applyFont="1" applyFill="1" applyBorder="1" applyAlignment="1">
      <alignment horizontal="center"/>
    </xf>
    <xf numFmtId="9" fontId="27" fillId="0" borderId="20" xfId="74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4" fontId="27" fillId="36" borderId="22" xfId="0" applyNumberFormat="1" applyFont="1" applyFill="1" applyBorder="1" applyAlignment="1">
      <alignment horizontal="center"/>
    </xf>
    <xf numFmtId="173" fontId="27" fillId="0" borderId="22" xfId="0" applyNumberFormat="1" applyFont="1" applyFill="1" applyBorder="1" applyAlignment="1">
      <alignment horizontal="center"/>
    </xf>
    <xf numFmtId="4" fontId="27" fillId="0" borderId="22" xfId="0" applyNumberFormat="1" applyFont="1" applyFill="1" applyBorder="1" applyAlignment="1">
      <alignment horizontal="center"/>
    </xf>
    <xf numFmtId="4" fontId="27" fillId="36" borderId="28" xfId="74" applyNumberFormat="1" applyFont="1" applyFill="1" applyBorder="1" applyAlignment="1">
      <alignment horizontal="center"/>
    </xf>
    <xf numFmtId="4" fontId="27" fillId="0" borderId="20" xfId="74" applyNumberFormat="1" applyFont="1" applyBorder="1" applyAlignment="1">
      <alignment horizontal="center"/>
    </xf>
    <xf numFmtId="4" fontId="27" fillId="0" borderId="26" xfId="74" applyNumberFormat="1" applyFont="1" applyBorder="1" applyAlignment="1">
      <alignment horizontal="center"/>
    </xf>
    <xf numFmtId="184" fontId="27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184" fontId="27" fillId="0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37" fontId="27" fillId="0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7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7" fontId="27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7" fillId="0" borderId="0" xfId="0" applyNumberFormat="1" applyFont="1" applyBorder="1" applyAlignment="1">
      <alignment horizontal="center"/>
    </xf>
    <xf numFmtId="165" fontId="27" fillId="0" borderId="13" xfId="74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165" fontId="27" fillId="0" borderId="0" xfId="74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8" fillId="0" borderId="0" xfId="0" applyFont="1" applyAlignment="1">
      <alignment/>
    </xf>
    <xf numFmtId="0" fontId="41" fillId="13" borderId="29" xfId="26" applyFont="1" applyBorder="1" applyAlignment="1">
      <alignment horizontal="left"/>
    </xf>
    <xf numFmtId="0" fontId="41" fillId="13" borderId="30" xfId="26" applyFont="1" applyBorder="1" applyAlignment="1">
      <alignment horizontal="center"/>
    </xf>
    <xf numFmtId="0" fontId="6" fillId="35" borderId="29" xfId="0" applyFont="1" applyFill="1" applyBorder="1" applyAlignment="1">
      <alignment horizontal="left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8" fillId="0" borderId="15" xfId="0" applyFont="1" applyBorder="1" applyAlignment="1">
      <alignment/>
    </xf>
    <xf numFmtId="0" fontId="5" fillId="0" borderId="12" xfId="0" applyFont="1" applyBorder="1" applyAlignment="1">
      <alignment/>
    </xf>
    <xf numFmtId="183" fontId="5" fillId="33" borderId="16" xfId="0" applyNumberFormat="1" applyFont="1" applyFill="1" applyBorder="1" applyAlignment="1">
      <alignment horizontal="center"/>
    </xf>
    <xf numFmtId="183" fontId="5" fillId="0" borderId="16" xfId="0" applyNumberFormat="1" applyFont="1" applyBorder="1" applyAlignment="1">
      <alignment horizontal="center"/>
    </xf>
    <xf numFmtId="168" fontId="5" fillId="33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4" xfId="0" applyFont="1" applyBorder="1" applyAlignment="1">
      <alignment/>
    </xf>
    <xf numFmtId="183" fontId="5" fillId="33" borderId="13" xfId="0" applyNumberFormat="1" applyFont="1" applyFill="1" applyBorder="1" applyAlignment="1">
      <alignment horizontal="center"/>
    </xf>
    <xf numFmtId="183" fontId="5" fillId="0" borderId="13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183" fontId="5" fillId="33" borderId="17" xfId="0" applyNumberFormat="1" applyFont="1" applyFill="1" applyBorder="1" applyAlignment="1">
      <alignment horizontal="center"/>
    </xf>
    <xf numFmtId="0" fontId="8" fillId="37" borderId="29" xfId="0" applyFont="1" applyFill="1" applyBorder="1" applyAlignment="1">
      <alignment/>
    </xf>
    <xf numFmtId="0" fontId="5" fillId="37" borderId="33" xfId="0" applyFont="1" applyFill="1" applyBorder="1" applyAlignment="1">
      <alignment/>
    </xf>
    <xf numFmtId="173" fontId="5" fillId="37" borderId="17" xfId="0" applyNumberFormat="1" applyFont="1" applyFill="1" applyBorder="1" applyAlignment="1">
      <alignment horizontal="center"/>
    </xf>
    <xf numFmtId="183" fontId="5" fillId="37" borderId="17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6" fillId="0" borderId="33" xfId="0" applyFont="1" applyBorder="1" applyAlignment="1">
      <alignment horizontal="right"/>
    </xf>
    <xf numFmtId="173" fontId="7" fillId="0" borderId="17" xfId="0" applyNumberFormat="1" applyFont="1" applyBorder="1" applyAlignment="1">
      <alignment horizontal="center"/>
    </xf>
    <xf numFmtId="183" fontId="7" fillId="0" borderId="17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wrapText="1"/>
    </xf>
    <xf numFmtId="183" fontId="5" fillId="33" borderId="18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183" fontId="5" fillId="37" borderId="13" xfId="0" applyNumberFormat="1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183" fontId="7" fillId="0" borderId="13" xfId="0" applyNumberFormat="1" applyFont="1" applyBorder="1" applyAlignment="1">
      <alignment horizontal="center"/>
    </xf>
    <xf numFmtId="0" fontId="57" fillId="13" borderId="10" xfId="26" applyFont="1" applyBorder="1" applyAlignment="1">
      <alignment horizontal="left"/>
    </xf>
    <xf numFmtId="0" fontId="41" fillId="13" borderId="14" xfId="26" applyFont="1" applyBorder="1" applyAlignment="1">
      <alignment horizontal="center"/>
    </xf>
    <xf numFmtId="0" fontId="41" fillId="13" borderId="14" xfId="26" applyFont="1" applyBorder="1" applyAlignment="1">
      <alignment/>
    </xf>
    <xf numFmtId="0" fontId="41" fillId="13" borderId="11" xfId="26" applyFont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57" fillId="38" borderId="30" xfId="23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38" borderId="15" xfId="0" applyFont="1" applyFill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9" xfId="0" applyFont="1" applyBorder="1" applyAlignment="1">
      <alignment horizontal="left"/>
    </xf>
    <xf numFmtId="167" fontId="5" fillId="0" borderId="20" xfId="0" applyNumberFormat="1" applyFont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5" fontId="5" fillId="0" borderId="20" xfId="0" applyNumberFormat="1" applyFont="1" applyBorder="1" applyAlignment="1">
      <alignment horizontal="right"/>
    </xf>
    <xf numFmtId="5" fontId="5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4" fillId="0" borderId="19" xfId="0" applyFont="1" applyBorder="1" applyAlignment="1">
      <alignment horizontal="left"/>
    </xf>
    <xf numFmtId="5" fontId="35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5" fontId="5" fillId="0" borderId="20" xfId="0" applyNumberFormat="1" applyFont="1" applyBorder="1" applyAlignment="1" quotePrefix="1">
      <alignment horizontal="right"/>
    </xf>
    <xf numFmtId="0" fontId="8" fillId="12" borderId="15" xfId="0" applyFont="1" applyFill="1" applyBorder="1" applyAlignment="1">
      <alignment horizontal="left"/>
    </xf>
    <xf numFmtId="0" fontId="5" fillId="12" borderId="12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5" fontId="5" fillId="0" borderId="0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Fill="1" applyBorder="1" applyAlignment="1">
      <alignment/>
    </xf>
    <xf numFmtId="0" fontId="28" fillId="13" borderId="1" xfId="66" applyFont="1" applyFill="1" applyAlignment="1">
      <alignment/>
    </xf>
    <xf numFmtId="0" fontId="27" fillId="13" borderId="1" xfId="66" applyFont="1" applyFill="1" applyAlignment="1">
      <alignment/>
    </xf>
    <xf numFmtId="0" fontId="28" fillId="13" borderId="1" xfId="66" applyFont="1" applyFill="1" applyAlignment="1">
      <alignment horizontal="right"/>
    </xf>
    <xf numFmtId="0" fontId="7" fillId="38" borderId="38" xfId="0" applyFont="1" applyFill="1" applyBorder="1" applyAlignment="1">
      <alignment/>
    </xf>
    <xf numFmtId="0" fontId="5" fillId="38" borderId="39" xfId="0" applyFont="1" applyFill="1" applyBorder="1" applyAlignment="1">
      <alignment/>
    </xf>
    <xf numFmtId="0" fontId="5" fillId="3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5" fontId="5" fillId="0" borderId="41" xfId="0" applyNumberFormat="1" applyFont="1" applyBorder="1" applyAlignment="1">
      <alignment horizontal="center"/>
    </xf>
    <xf numFmtId="5" fontId="5" fillId="0" borderId="41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5" fontId="5" fillId="0" borderId="35" xfId="0" applyNumberFormat="1" applyFont="1" applyBorder="1" applyAlignment="1">
      <alignment/>
    </xf>
    <xf numFmtId="5" fontId="5" fillId="33" borderId="42" xfId="47" applyNumberFormat="1" applyFont="1" applyFill="1" applyBorder="1" applyAlignment="1">
      <alignment/>
    </xf>
    <xf numFmtId="5" fontId="5" fillId="33" borderId="43" xfId="47" applyNumberFormat="1" applyFont="1" applyFill="1" applyBorder="1" applyAlignment="1">
      <alignment/>
    </xf>
    <xf numFmtId="5" fontId="5" fillId="0" borderId="44" xfId="47" applyNumberFormat="1" applyFont="1" applyBorder="1" applyAlignment="1">
      <alignment/>
    </xf>
    <xf numFmtId="5" fontId="5" fillId="0" borderId="45" xfId="42" applyNumberFormat="1" applyFont="1" applyBorder="1" applyAlignment="1">
      <alignment/>
    </xf>
    <xf numFmtId="5" fontId="5" fillId="0" borderId="12" xfId="42" applyNumberFormat="1" applyFont="1" applyBorder="1" applyAlignment="1">
      <alignment/>
    </xf>
    <xf numFmtId="5" fontId="5" fillId="0" borderId="46" xfId="42" applyNumberFormat="1" applyFont="1" applyBorder="1" applyAlignment="1">
      <alignment/>
    </xf>
    <xf numFmtId="5" fontId="5" fillId="0" borderId="41" xfId="42" applyNumberFormat="1" applyFont="1" applyBorder="1" applyAlignment="1">
      <alignment/>
    </xf>
    <xf numFmtId="5" fontId="5" fillId="0" borderId="0" xfId="42" applyNumberFormat="1" applyFont="1" applyBorder="1" applyAlignment="1">
      <alignment/>
    </xf>
    <xf numFmtId="5" fontId="5" fillId="0" borderId="35" xfId="42" applyNumberFormat="1" applyFont="1" applyBorder="1" applyAlignment="1">
      <alignment/>
    </xf>
    <xf numFmtId="5" fontId="5" fillId="0" borderId="47" xfId="42" applyNumberFormat="1" applyFont="1" applyBorder="1" applyAlignment="1">
      <alignment/>
    </xf>
    <xf numFmtId="5" fontId="5" fillId="0" borderId="48" xfId="42" applyNumberFormat="1" applyFont="1" applyBorder="1" applyAlignment="1">
      <alignment/>
    </xf>
    <xf numFmtId="5" fontId="5" fillId="0" borderId="49" xfId="42" applyNumberFormat="1" applyFont="1" applyBorder="1" applyAlignment="1">
      <alignment/>
    </xf>
    <xf numFmtId="5" fontId="5" fillId="39" borderId="42" xfId="47" applyNumberFormat="1" applyFont="1" applyFill="1" applyBorder="1" applyAlignment="1">
      <alignment/>
    </xf>
    <xf numFmtId="5" fontId="5" fillId="39" borderId="43" xfId="47" applyNumberFormat="1" applyFont="1" applyFill="1" applyBorder="1" applyAlignment="1">
      <alignment/>
    </xf>
    <xf numFmtId="5" fontId="5" fillId="39" borderId="47" xfId="42" applyNumberFormat="1" applyFont="1" applyFill="1" applyBorder="1" applyAlignment="1">
      <alignment/>
    </xf>
    <xf numFmtId="5" fontId="5" fillId="39" borderId="48" xfId="42" applyNumberFormat="1" applyFont="1" applyFill="1" applyBorder="1" applyAlignment="1">
      <alignment/>
    </xf>
    <xf numFmtId="5" fontId="5" fillId="39" borderId="41" xfId="42" applyNumberFormat="1" applyFont="1" applyFill="1" applyBorder="1" applyAlignment="1">
      <alignment/>
    </xf>
    <xf numFmtId="5" fontId="5" fillId="39" borderId="0" xfId="42" applyNumberFormat="1" applyFont="1" applyFill="1" applyBorder="1" applyAlignment="1">
      <alignment/>
    </xf>
    <xf numFmtId="5" fontId="5" fillId="0" borderId="45" xfId="0" applyNumberFormat="1" applyFont="1" applyBorder="1" applyAlignment="1">
      <alignment/>
    </xf>
    <xf numFmtId="5" fontId="5" fillId="0" borderId="12" xfId="0" applyNumberFormat="1" applyFont="1" applyBorder="1" applyAlignment="1">
      <alignment/>
    </xf>
    <xf numFmtId="5" fontId="5" fillId="0" borderId="46" xfId="0" applyNumberFormat="1" applyFont="1" applyBorder="1" applyAlignment="1">
      <alignment/>
    </xf>
    <xf numFmtId="44" fontId="5" fillId="0" borderId="12" xfId="47" applyFont="1" applyBorder="1" applyAlignment="1">
      <alignment/>
    </xf>
    <xf numFmtId="0" fontId="5" fillId="0" borderId="35" xfId="0" applyFont="1" applyBorder="1" applyAlignment="1" quotePrefix="1">
      <alignment/>
    </xf>
    <xf numFmtId="5" fontId="5" fillId="0" borderId="46" xfId="47" applyNumberFormat="1" applyFont="1" applyBorder="1" applyAlignment="1">
      <alignment/>
    </xf>
    <xf numFmtId="44" fontId="5" fillId="0" borderId="0" xfId="47" applyFont="1" applyBorder="1" applyAlignment="1">
      <alignment/>
    </xf>
    <xf numFmtId="5" fontId="5" fillId="0" borderId="42" xfId="47" applyNumberFormat="1" applyFont="1" applyBorder="1" applyAlignment="1">
      <alignment horizontal="right"/>
    </xf>
    <xf numFmtId="5" fontId="5" fillId="0" borderId="43" xfId="47" applyNumberFormat="1" applyFont="1" applyFill="1" applyBorder="1" applyAlignment="1">
      <alignment horizontal="right"/>
    </xf>
    <xf numFmtId="5" fontId="5" fillId="0" borderId="44" xfId="47" applyNumberFormat="1" applyFont="1" applyBorder="1" applyAlignment="1">
      <alignment horizontal="right"/>
    </xf>
    <xf numFmtId="5" fontId="5" fillId="0" borderId="41" xfId="0" applyNumberFormat="1" applyFont="1" applyFill="1" applyBorder="1" applyAlignment="1">
      <alignment/>
    </xf>
    <xf numFmtId="44" fontId="5" fillId="0" borderId="12" xfId="47" applyFont="1" applyFill="1" applyBorder="1" applyAlignment="1">
      <alignment/>
    </xf>
    <xf numFmtId="5" fontId="5" fillId="0" borderId="42" xfId="47" applyNumberFormat="1" applyFont="1" applyFill="1" applyBorder="1" applyAlignment="1">
      <alignment/>
    </xf>
    <xf numFmtId="5" fontId="5" fillId="0" borderId="43" xfId="47" applyNumberFormat="1" applyFont="1" applyFill="1" applyBorder="1" applyAlignment="1">
      <alignment/>
    </xf>
    <xf numFmtId="5" fontId="5" fillId="0" borderId="44" xfId="47" applyNumberFormat="1" applyFont="1" applyFill="1" applyBorder="1" applyAlignment="1">
      <alignment/>
    </xf>
    <xf numFmtId="5" fontId="5" fillId="0" borderId="48" xfId="0" applyNumberFormat="1" applyFont="1" applyBorder="1" applyAlignment="1">
      <alignment/>
    </xf>
    <xf numFmtId="5" fontId="5" fillId="0" borderId="49" xfId="0" applyNumberFormat="1" applyFont="1" applyBorder="1" applyAlignment="1">
      <alignment/>
    </xf>
    <xf numFmtId="44" fontId="5" fillId="0" borderId="0" xfId="47" applyFont="1" applyFill="1" applyBorder="1" applyAlignment="1">
      <alignment/>
    </xf>
    <xf numFmtId="5" fontId="5" fillId="0" borderId="41" xfId="47" applyNumberFormat="1" applyFont="1" applyBorder="1" applyAlignment="1">
      <alignment/>
    </xf>
    <xf numFmtId="5" fontId="5" fillId="0" borderId="0" xfId="47" applyNumberFormat="1" applyFont="1" applyBorder="1" applyAlignment="1">
      <alignment/>
    </xf>
    <xf numFmtId="5" fontId="5" fillId="0" borderId="35" xfId="47" applyNumberFormat="1" applyFont="1" applyBorder="1" applyAlignment="1">
      <alignment/>
    </xf>
    <xf numFmtId="5" fontId="5" fillId="0" borderId="47" xfId="0" applyNumberFormat="1" applyFont="1" applyBorder="1" applyAlignment="1">
      <alignment/>
    </xf>
    <xf numFmtId="5" fontId="7" fillId="0" borderId="36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5" fontId="7" fillId="0" borderId="37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0" fontId="51" fillId="13" borderId="1" xfId="66" applyFont="1" applyFill="1" applyAlignment="1">
      <alignment/>
    </xf>
    <xf numFmtId="5" fontId="5" fillId="39" borderId="41" xfId="0" applyNumberFormat="1" applyFont="1" applyFill="1" applyBorder="1" applyAlignment="1">
      <alignment/>
    </xf>
    <xf numFmtId="5" fontId="5" fillId="39" borderId="0" xfId="0" applyNumberFormat="1" applyFont="1" applyFill="1" applyBorder="1" applyAlignment="1">
      <alignment/>
    </xf>
    <xf numFmtId="0" fontId="7" fillId="38" borderId="45" xfId="0" applyFont="1" applyFill="1" applyBorder="1" applyAlignment="1">
      <alignment horizontal="center" wrapText="1"/>
    </xf>
    <xf numFmtId="0" fontId="7" fillId="38" borderId="12" xfId="0" applyFont="1" applyFill="1" applyBorder="1" applyAlignment="1">
      <alignment horizontal="center" wrapText="1"/>
    </xf>
    <xf numFmtId="0" fontId="7" fillId="38" borderId="4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/>
    </xf>
    <xf numFmtId="5" fontId="5" fillId="0" borderId="42" xfId="47" applyNumberFormat="1" applyFont="1" applyFill="1" applyBorder="1" applyAlignment="1">
      <alignment horizontal="right"/>
    </xf>
    <xf numFmtId="0" fontId="7" fillId="38" borderId="38" xfId="0" applyFont="1" applyFill="1" applyBorder="1" applyAlignment="1">
      <alignment horizontal="left"/>
    </xf>
    <xf numFmtId="0" fontId="7" fillId="38" borderId="38" xfId="0" applyFont="1" applyFill="1" applyBorder="1" applyAlignment="1">
      <alignment horizontal="center" wrapText="1"/>
    </xf>
    <xf numFmtId="0" fontId="7" fillId="38" borderId="39" xfId="0" applyFont="1" applyFill="1" applyBorder="1" applyAlignment="1">
      <alignment horizontal="center" wrapText="1"/>
    </xf>
    <xf numFmtId="0" fontId="7" fillId="38" borderId="40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" fontId="5" fillId="0" borderId="44" xfId="0" applyNumberFormat="1" applyFont="1" applyBorder="1" applyAlignment="1">
      <alignment/>
    </xf>
    <xf numFmtId="5" fontId="5" fillId="0" borderId="42" xfId="47" applyNumberFormat="1" applyFont="1" applyBorder="1" applyAlignment="1">
      <alignment/>
    </xf>
    <xf numFmtId="5" fontId="5" fillId="0" borderId="43" xfId="47" applyNumberFormat="1" applyFont="1" applyBorder="1" applyAlignment="1">
      <alignment/>
    </xf>
    <xf numFmtId="5" fontId="5" fillId="40" borderId="43" xfId="47" applyNumberFormat="1" applyFont="1" applyFill="1" applyBorder="1" applyAlignment="1">
      <alignment/>
    </xf>
    <xf numFmtId="167" fontId="5" fillId="40" borderId="43" xfId="47" applyNumberFormat="1" applyFont="1" applyFill="1" applyBorder="1" applyAlignment="1">
      <alignment/>
    </xf>
    <xf numFmtId="167" fontId="5" fillId="0" borderId="47" xfId="42" applyNumberFormat="1" applyFont="1" applyBorder="1" applyAlignment="1">
      <alignment/>
    </xf>
    <xf numFmtId="5" fontId="5" fillId="33" borderId="42" xfId="42" applyNumberFormat="1" applyFont="1" applyFill="1" applyBorder="1" applyAlignment="1">
      <alignment/>
    </xf>
    <xf numFmtId="5" fontId="5" fillId="0" borderId="36" xfId="42" applyNumberFormat="1" applyFont="1" applyBorder="1" applyAlignment="1">
      <alignment/>
    </xf>
    <xf numFmtId="5" fontId="5" fillId="0" borderId="21" xfId="42" applyNumberFormat="1" applyFont="1" applyBorder="1" applyAlignment="1">
      <alignment/>
    </xf>
    <xf numFmtId="5" fontId="5" fillId="0" borderId="37" xfId="42" applyNumberFormat="1" applyFont="1" applyBorder="1" applyAlignment="1">
      <alignment/>
    </xf>
    <xf numFmtId="0" fontId="7" fillId="0" borderId="41" xfId="0" applyFont="1" applyBorder="1" applyAlignment="1">
      <alignment/>
    </xf>
    <xf numFmtId="0" fontId="35" fillId="0" borderId="0" xfId="0" applyFont="1" applyBorder="1" applyAlignment="1">
      <alignment horizontal="center"/>
    </xf>
    <xf numFmtId="10" fontId="5" fillId="33" borderId="43" xfId="42" applyNumberFormat="1" applyFont="1" applyFill="1" applyBorder="1" applyAlignment="1">
      <alignment/>
    </xf>
    <xf numFmtId="5" fontId="5" fillId="0" borderId="42" xfId="42" applyNumberFormat="1" applyFont="1" applyBorder="1" applyAlignment="1">
      <alignment/>
    </xf>
    <xf numFmtId="5" fontId="5" fillId="0" borderId="43" xfId="42" applyNumberFormat="1" applyFont="1" applyBorder="1" applyAlignment="1">
      <alignment/>
    </xf>
    <xf numFmtId="10" fontId="5" fillId="0" borderId="48" xfId="42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0" fontId="35" fillId="0" borderId="0" xfId="0" applyNumberFormat="1" applyFont="1" applyBorder="1" applyAlignment="1">
      <alignment horizontal="right"/>
    </xf>
    <xf numFmtId="5" fontId="5" fillId="0" borderId="36" xfId="0" applyNumberFormat="1" applyFont="1" applyBorder="1" applyAlignment="1">
      <alignment/>
    </xf>
    <xf numFmtId="5" fontId="5" fillId="0" borderId="21" xfId="0" applyNumberFormat="1" applyFont="1" applyBorder="1" applyAlignment="1">
      <alignment/>
    </xf>
    <xf numFmtId="5" fontId="5" fillId="0" borderId="37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13" borderId="29" xfId="0" applyFont="1" applyFill="1" applyBorder="1" applyAlignment="1">
      <alignment/>
    </xf>
    <xf numFmtId="0" fontId="7" fillId="13" borderId="33" xfId="0" applyFont="1" applyFill="1" applyBorder="1" applyAlignment="1">
      <alignment/>
    </xf>
    <xf numFmtId="0" fontId="7" fillId="13" borderId="3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8" borderId="14" xfId="0" applyFont="1" applyFill="1" applyBorder="1" applyAlignment="1">
      <alignment/>
    </xf>
    <xf numFmtId="7" fontId="7" fillId="38" borderId="11" xfId="0" applyNumberFormat="1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8" borderId="10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7" fontId="5" fillId="33" borderId="50" xfId="0" applyNumberFormat="1" applyFont="1" applyFill="1" applyBorder="1" applyAlignment="1">
      <alignment/>
    </xf>
    <xf numFmtId="7" fontId="5" fillId="33" borderId="51" xfId="0" applyNumberFormat="1" applyFont="1" applyFill="1" applyBorder="1" applyAlignment="1">
      <alignment/>
    </xf>
    <xf numFmtId="7" fontId="5" fillId="0" borderId="20" xfId="0" applyNumberFormat="1" applyFont="1" applyBorder="1" applyAlignment="1">
      <alignment/>
    </xf>
    <xf numFmtId="7" fontId="5" fillId="0" borderId="19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2" xfId="0" applyFont="1" applyBorder="1" applyAlignment="1">
      <alignment/>
    </xf>
    <xf numFmtId="7" fontId="5" fillId="0" borderId="52" xfId="0" applyNumberFormat="1" applyFont="1" applyBorder="1" applyAlignment="1">
      <alignment/>
    </xf>
    <xf numFmtId="7" fontId="5" fillId="0" borderId="53" xfId="0" applyNumberFormat="1" applyFont="1" applyBorder="1" applyAlignment="1">
      <alignment/>
    </xf>
    <xf numFmtId="7" fontId="7" fillId="0" borderId="16" xfId="0" applyNumberFormat="1" applyFont="1" applyBorder="1" applyAlignment="1">
      <alignment/>
    </xf>
    <xf numFmtId="7" fontId="7" fillId="0" borderId="15" xfId="0" applyNumberFormat="1" applyFont="1" applyBorder="1" applyAlignment="1">
      <alignment/>
    </xf>
    <xf numFmtId="0" fontId="5" fillId="0" borderId="29" xfId="0" applyFont="1" applyBorder="1" applyAlignment="1">
      <alignment/>
    </xf>
    <xf numFmtId="7" fontId="5" fillId="33" borderId="20" xfId="0" applyNumberFormat="1" applyFont="1" applyFill="1" applyBorder="1" applyAlignment="1">
      <alignment/>
    </xf>
    <xf numFmtId="7" fontId="5" fillId="33" borderId="19" xfId="0" applyNumberFormat="1" applyFont="1" applyFill="1" applyBorder="1" applyAlignment="1">
      <alignment/>
    </xf>
    <xf numFmtId="7" fontId="7" fillId="0" borderId="20" xfId="0" applyNumberFormat="1" applyFont="1" applyBorder="1" applyAlignment="1">
      <alignment/>
    </xf>
    <xf numFmtId="7" fontId="7" fillId="0" borderId="19" xfId="0" applyNumberFormat="1" applyFont="1" applyBorder="1" applyAlignment="1">
      <alignment/>
    </xf>
    <xf numFmtId="0" fontId="6" fillId="0" borderId="12" xfId="0" applyFont="1" applyBorder="1" applyAlignment="1">
      <alignment/>
    </xf>
    <xf numFmtId="7" fontId="7" fillId="0" borderId="52" xfId="0" applyNumberFormat="1" applyFont="1" applyBorder="1" applyAlignment="1">
      <alignment/>
    </xf>
    <xf numFmtId="0" fontId="36" fillId="0" borderId="0" xfId="0" applyFont="1" applyAlignment="1">
      <alignment/>
    </xf>
    <xf numFmtId="0" fontId="6" fillId="0" borderId="0" xfId="0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168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7" fontId="6" fillId="0" borderId="13" xfId="0" applyNumberFormat="1" applyFont="1" applyBorder="1" applyAlignment="1">
      <alignment/>
    </xf>
    <xf numFmtId="0" fontId="7" fillId="13" borderId="15" xfId="0" applyFont="1" applyFill="1" applyBorder="1" applyAlignment="1">
      <alignment/>
    </xf>
    <xf numFmtId="0" fontId="7" fillId="13" borderId="12" xfId="0" applyFont="1" applyFill="1" applyBorder="1" applyAlignment="1">
      <alignment/>
    </xf>
    <xf numFmtId="0" fontId="7" fillId="13" borderId="18" xfId="0" applyFont="1" applyFill="1" applyBorder="1" applyAlignment="1">
      <alignment/>
    </xf>
    <xf numFmtId="0" fontId="57" fillId="13" borderId="14" xfId="26" applyFont="1" applyFill="1" applyBorder="1" applyAlignment="1">
      <alignment horizontal="center"/>
    </xf>
    <xf numFmtId="0" fontId="57" fillId="13" borderId="11" xfId="26" applyFont="1" applyFill="1" applyBorder="1" applyAlignment="1">
      <alignment horizontal="right"/>
    </xf>
    <xf numFmtId="7" fontId="5" fillId="0" borderId="0" xfId="0" applyNumberFormat="1" applyFont="1" applyAlignment="1">
      <alignment/>
    </xf>
    <xf numFmtId="9" fontId="5" fillId="0" borderId="0" xfId="74" applyFont="1" applyAlignment="1">
      <alignment/>
    </xf>
    <xf numFmtId="0" fontId="5" fillId="38" borderId="12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5" fontId="35" fillId="0" borderId="20" xfId="0" applyNumberFormat="1" applyFont="1" applyFill="1" applyBorder="1" applyAlignment="1">
      <alignment horizontal="right"/>
    </xf>
    <xf numFmtId="0" fontId="5" fillId="38" borderId="33" xfId="0" applyFont="1" applyFill="1" applyBorder="1" applyAlignment="1">
      <alignment/>
    </xf>
    <xf numFmtId="0" fontId="57" fillId="13" borderId="14" xfId="26" applyFont="1" applyFill="1" applyBorder="1" applyAlignment="1">
      <alignment horizontal="left"/>
    </xf>
    <xf numFmtId="0" fontId="41" fillId="13" borderId="14" xfId="26" applyFont="1" applyFill="1" applyBorder="1" applyAlignment="1">
      <alignment horizontal="left"/>
    </xf>
    <xf numFmtId="0" fontId="41" fillId="13" borderId="14" xfId="26" applyFont="1" applyFill="1" applyBorder="1" applyAlignment="1">
      <alignment horizontal="right"/>
    </xf>
    <xf numFmtId="5" fontId="5" fillId="38" borderId="17" xfId="0" applyNumberFormat="1" applyFont="1" applyFill="1" applyBorder="1" applyAlignment="1">
      <alignment horizontal="center" wrapText="1"/>
    </xf>
    <xf numFmtId="0" fontId="7" fillId="38" borderId="12" xfId="0" applyFont="1" applyFill="1" applyBorder="1" applyAlignment="1">
      <alignment vertical="center"/>
    </xf>
    <xf numFmtId="5" fontId="5" fillId="38" borderId="16" xfId="0" applyNumberFormat="1" applyFont="1" applyFill="1" applyBorder="1" applyAlignment="1">
      <alignment horizontal="center" vertical="center" wrapText="1"/>
    </xf>
    <xf numFmtId="5" fontId="5" fillId="0" borderId="0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Fill="1" applyAlignment="1" quotePrefix="1">
      <alignment/>
    </xf>
    <xf numFmtId="5" fontId="5" fillId="0" borderId="12" xfId="47" applyNumberFormat="1" applyFont="1" applyBorder="1" applyAlignment="1">
      <alignment/>
    </xf>
    <xf numFmtId="5" fontId="7" fillId="0" borderId="54" xfId="0" applyNumberFormat="1" applyFont="1" applyBorder="1" applyAlignment="1">
      <alignment/>
    </xf>
    <xf numFmtId="176" fontId="5" fillId="0" borderId="0" xfId="42" applyNumberFormat="1" applyFont="1" applyAlignment="1">
      <alignment/>
    </xf>
    <xf numFmtId="44" fontId="5" fillId="0" borderId="0" xfId="47" applyFont="1" applyAlignment="1">
      <alignment/>
    </xf>
    <xf numFmtId="0" fontId="41" fillId="13" borderId="10" xfId="26" applyFont="1" applyBorder="1" applyAlignment="1">
      <alignment horizontal="left"/>
    </xf>
    <xf numFmtId="0" fontId="6" fillId="38" borderId="29" xfId="0" applyFont="1" applyFill="1" applyBorder="1" applyAlignment="1">
      <alignment horizontal="left"/>
    </xf>
    <xf numFmtId="0" fontId="6" fillId="38" borderId="3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44" fontId="7" fillId="35" borderId="16" xfId="47" applyFont="1" applyFill="1" applyBorder="1" applyAlignment="1">
      <alignment horizontal="center" wrapText="1"/>
    </xf>
    <xf numFmtId="44" fontId="7" fillId="35" borderId="20" xfId="47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166" fontId="5" fillId="0" borderId="15" xfId="47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5" fontId="5" fillId="33" borderId="15" xfId="47" applyNumberFormat="1" applyFont="1" applyFill="1" applyBorder="1" applyAlignment="1">
      <alignment/>
    </xf>
    <xf numFmtId="44" fontId="5" fillId="0" borderId="13" xfId="47" applyFont="1" applyFill="1" applyBorder="1" applyAlignment="1">
      <alignment/>
    </xf>
    <xf numFmtId="5" fontId="5" fillId="33" borderId="10" xfId="47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5" fontId="5" fillId="0" borderId="16" xfId="47" applyNumberFormat="1" applyFont="1" applyBorder="1" applyAlignment="1">
      <alignment/>
    </xf>
    <xf numFmtId="0" fontId="5" fillId="0" borderId="14" xfId="0" applyFont="1" applyBorder="1" applyAlignment="1">
      <alignment horizontal="left" indent="2"/>
    </xf>
    <xf numFmtId="5" fontId="5" fillId="33" borderId="13" xfId="47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5" fillId="0" borderId="17" xfId="0" applyFont="1" applyBorder="1" applyAlignment="1">
      <alignment/>
    </xf>
    <xf numFmtId="5" fontId="7" fillId="0" borderId="17" xfId="47" applyNumberFormat="1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7" fillId="8" borderId="14" xfId="0" applyFont="1" applyFill="1" applyBorder="1" applyAlignment="1">
      <alignment horizontal="right"/>
    </xf>
    <xf numFmtId="5" fontId="7" fillId="8" borderId="13" xfId="47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5" fontId="5" fillId="35" borderId="11" xfId="47" applyNumberFormat="1" applyFont="1" applyFill="1" applyBorder="1" applyAlignment="1">
      <alignment horizontal="center"/>
    </xf>
    <xf numFmtId="5" fontId="5" fillId="33" borderId="16" xfId="47" applyNumberFormat="1" applyFont="1" applyFill="1" applyBorder="1" applyAlignment="1">
      <alignment/>
    </xf>
    <xf numFmtId="5" fontId="7" fillId="0" borderId="13" xfId="47" applyNumberFormat="1" applyFont="1" applyBorder="1" applyAlignment="1">
      <alignment/>
    </xf>
    <xf numFmtId="0" fontId="6" fillId="0" borderId="10" xfId="0" applyFont="1" applyBorder="1" applyAlignment="1">
      <alignment/>
    </xf>
    <xf numFmtId="5" fontId="5" fillId="0" borderId="13" xfId="47" applyNumberFormat="1" applyFont="1" applyBorder="1" applyAlignment="1">
      <alignment/>
    </xf>
    <xf numFmtId="0" fontId="5" fillId="0" borderId="14" xfId="0" applyFont="1" applyFill="1" applyBorder="1" applyAlignment="1">
      <alignment horizontal="left" indent="2"/>
    </xf>
    <xf numFmtId="5" fontId="5" fillId="33" borderId="13" xfId="47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5" fontId="7" fillId="35" borderId="11" xfId="47" applyNumberFormat="1" applyFont="1" applyFill="1" applyBorder="1" applyAlignment="1">
      <alignment horizontal="center" wrapText="1"/>
    </xf>
    <xf numFmtId="5" fontId="7" fillId="35" borderId="13" xfId="47" applyNumberFormat="1" applyFont="1" applyFill="1" applyBorder="1" applyAlignment="1">
      <alignment horizontal="center" wrapText="1"/>
    </xf>
    <xf numFmtId="5" fontId="5" fillId="33" borderId="17" xfId="47" applyNumberFormat="1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7" fontId="5" fillId="34" borderId="50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7" fillId="39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indent="1"/>
    </xf>
    <xf numFmtId="0" fontId="59" fillId="0" borderId="0" xfId="0" applyFont="1" applyBorder="1" applyAlignment="1">
      <alignment/>
    </xf>
    <xf numFmtId="5" fontId="5" fillId="0" borderId="47" xfId="0" applyNumberFormat="1" applyFont="1" applyFill="1" applyBorder="1" applyAlignment="1">
      <alignment/>
    </xf>
    <xf numFmtId="5" fontId="5" fillId="0" borderId="48" xfId="0" applyNumberFormat="1" applyFont="1" applyFill="1" applyBorder="1" applyAlignment="1">
      <alignment/>
    </xf>
    <xf numFmtId="5" fontId="5" fillId="0" borderId="41" xfId="42" applyNumberFormat="1" applyFont="1" applyFill="1" applyBorder="1" applyAlignment="1">
      <alignment/>
    </xf>
    <xf numFmtId="5" fontId="5" fillId="0" borderId="0" xfId="42" applyNumberFormat="1" applyFont="1" applyFill="1" applyBorder="1" applyAlignment="1">
      <alignment/>
    </xf>
    <xf numFmtId="5" fontId="5" fillId="0" borderId="3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 indent="2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5" fontId="5" fillId="0" borderId="0" xfId="74" applyNumberFormat="1" applyFont="1" applyFill="1" applyAlignment="1">
      <alignment/>
    </xf>
    <xf numFmtId="0" fontId="28" fillId="0" borderId="13" xfId="0" applyFont="1" applyBorder="1" applyAlignment="1">
      <alignment horizontal="center" wrapText="1"/>
    </xf>
    <xf numFmtId="5" fontId="7" fillId="0" borderId="13" xfId="4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44" fontId="5" fillId="0" borderId="12" xfId="47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28" fillId="0" borderId="19" xfId="74" applyFont="1" applyFill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37" fontId="5" fillId="0" borderId="14" xfId="0" applyNumberFormat="1" applyFont="1" applyFill="1" applyBorder="1" applyAlignment="1">
      <alignment horizontal="left" indent="1"/>
    </xf>
    <xf numFmtId="5" fontId="5" fillId="0" borderId="35" xfId="42" applyNumberFormat="1" applyFont="1" applyFill="1" applyBorder="1" applyAlignment="1">
      <alignment/>
    </xf>
    <xf numFmtId="5" fontId="5" fillId="0" borderId="47" xfId="42" applyNumberFormat="1" applyFont="1" applyFill="1" applyBorder="1" applyAlignment="1">
      <alignment/>
    </xf>
    <xf numFmtId="5" fontId="5" fillId="0" borderId="48" xfId="42" applyNumberFormat="1" applyFont="1" applyFill="1" applyBorder="1" applyAlignment="1">
      <alignment/>
    </xf>
    <xf numFmtId="5" fontId="5" fillId="0" borderId="49" xfId="42" applyNumberFormat="1" applyFont="1" applyFill="1" applyBorder="1" applyAlignment="1">
      <alignment/>
    </xf>
    <xf numFmtId="5" fontId="5" fillId="0" borderId="41" xfId="47" applyNumberFormat="1" applyFont="1" applyFill="1" applyBorder="1" applyAlignment="1">
      <alignment/>
    </xf>
    <xf numFmtId="5" fontId="5" fillId="0" borderId="0" xfId="47" applyNumberFormat="1" applyFont="1" applyFill="1" applyBorder="1" applyAlignment="1">
      <alignment/>
    </xf>
    <xf numFmtId="5" fontId="5" fillId="0" borderId="35" xfId="47" applyNumberFormat="1" applyFont="1" applyFill="1" applyBorder="1" applyAlignment="1">
      <alignment/>
    </xf>
    <xf numFmtId="5" fontId="5" fillId="0" borderId="45" xfId="0" applyNumberFormat="1" applyFont="1" applyFill="1" applyBorder="1" applyAlignment="1">
      <alignment/>
    </xf>
    <xf numFmtId="5" fontId="5" fillId="0" borderId="12" xfId="0" applyNumberFormat="1" applyFont="1" applyFill="1" applyBorder="1" applyAlignment="1">
      <alignment/>
    </xf>
    <xf numFmtId="5" fontId="5" fillId="0" borderId="46" xfId="0" applyNumberFormat="1" applyFont="1" applyFill="1" applyBorder="1" applyAlignment="1">
      <alignment/>
    </xf>
    <xf numFmtId="9" fontId="5" fillId="33" borderId="12" xfId="74" applyFont="1" applyFill="1" applyBorder="1" applyAlignment="1">
      <alignment/>
    </xf>
    <xf numFmtId="5" fontId="5" fillId="41" borderId="20" xfId="0" applyNumberFormat="1" applyFont="1" applyFill="1" applyBorder="1" applyAlignment="1" quotePrefix="1">
      <alignment horizontal="right"/>
    </xf>
    <xf numFmtId="0" fontId="2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3" fillId="0" borderId="0" xfId="0" applyFont="1" applyFill="1" applyAlignment="1">
      <alignment/>
    </xf>
    <xf numFmtId="9" fontId="5" fillId="0" borderId="12" xfId="74" applyFont="1" applyFill="1" applyBorder="1" applyAlignment="1">
      <alignment/>
    </xf>
    <xf numFmtId="5" fontId="5" fillId="41" borderId="20" xfId="0" applyNumberFormat="1" applyFont="1" applyFill="1" applyBorder="1" applyAlignment="1" quotePrefix="1">
      <alignment horizontal="center"/>
    </xf>
    <xf numFmtId="0" fontId="60" fillId="0" borderId="0" xfId="0" applyFont="1" applyFill="1" applyAlignment="1">
      <alignment horizontal="center"/>
    </xf>
    <xf numFmtId="5" fontId="57" fillId="38" borderId="18" xfId="23" applyNumberFormat="1" applyFont="1" applyFill="1" applyBorder="1" applyAlignment="1">
      <alignment horizontal="center"/>
    </xf>
    <xf numFmtId="37" fontId="27" fillId="0" borderId="22" xfId="0" applyNumberFormat="1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wrapText="1"/>
    </xf>
    <xf numFmtId="0" fontId="5" fillId="42" borderId="13" xfId="0" applyFont="1" applyFill="1" applyBorder="1" applyAlignment="1">
      <alignment/>
    </xf>
    <xf numFmtId="5" fontId="5" fillId="42" borderId="16" xfId="47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8" fillId="0" borderId="14" xfId="0" applyFont="1" applyBorder="1" applyAlignment="1">
      <alignment horizontal="center" wrapText="1"/>
    </xf>
    <xf numFmtId="0" fontId="7" fillId="38" borderId="29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wrapText="1"/>
    </xf>
    <xf numFmtId="0" fontId="28" fillId="39" borderId="14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56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left" wrapText="1"/>
    </xf>
    <xf numFmtId="0" fontId="7" fillId="35" borderId="30" xfId="0" applyFont="1" applyFill="1" applyBorder="1" applyAlignment="1">
      <alignment horizontal="left" wrapText="1"/>
    </xf>
    <xf numFmtId="0" fontId="7" fillId="35" borderId="31" xfId="0" applyFont="1" applyFill="1" applyBorder="1" applyAlignment="1">
      <alignment horizontal="left" wrapText="1"/>
    </xf>
    <xf numFmtId="0" fontId="7" fillId="35" borderId="3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43" borderId="10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7" fillId="38" borderId="17" xfId="47" applyFont="1" applyFill="1" applyBorder="1" applyAlignment="1">
      <alignment horizontal="center" wrapText="1"/>
    </xf>
    <xf numFmtId="44" fontId="7" fillId="38" borderId="20" xfId="47" applyFont="1" applyFill="1" applyBorder="1" applyAlignment="1">
      <alignment horizontal="center" wrapText="1"/>
    </xf>
    <xf numFmtId="44" fontId="7" fillId="38" borderId="16" xfId="47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6" fillId="38" borderId="19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41" fontId="5" fillId="33" borderId="10" xfId="0" applyNumberFormat="1" applyFont="1" applyFill="1" applyBorder="1" applyAlignment="1">
      <alignment horizontal="left" wrapText="1"/>
    </xf>
    <xf numFmtId="41" fontId="5" fillId="33" borderId="14" xfId="0" applyNumberFormat="1" applyFont="1" applyFill="1" applyBorder="1" applyAlignment="1">
      <alignment horizontal="left" wrapText="1"/>
    </xf>
    <xf numFmtId="41" fontId="5" fillId="33" borderId="11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5" fontId="7" fillId="35" borderId="57" xfId="0" applyNumberFormat="1" applyFont="1" applyFill="1" applyBorder="1" applyAlignment="1">
      <alignment horizontal="center" wrapText="1"/>
    </xf>
    <xf numFmtId="5" fontId="7" fillId="35" borderId="58" xfId="0" applyNumberFormat="1" applyFont="1" applyFill="1" applyBorder="1" applyAlignment="1">
      <alignment horizontal="center" wrapText="1"/>
    </xf>
    <xf numFmtId="5" fontId="7" fillId="35" borderId="59" xfId="0" applyNumberFormat="1" applyFont="1" applyFill="1" applyBorder="1" applyAlignment="1">
      <alignment horizontal="center" wrapText="1"/>
    </xf>
    <xf numFmtId="5" fontId="7" fillId="35" borderId="36" xfId="0" applyNumberFormat="1" applyFont="1" applyFill="1" applyBorder="1" applyAlignment="1">
      <alignment horizontal="center" wrapText="1"/>
    </xf>
    <xf numFmtId="5" fontId="7" fillId="35" borderId="21" xfId="0" applyNumberFormat="1" applyFont="1" applyFill="1" applyBorder="1" applyAlignment="1">
      <alignment horizontal="center"/>
    </xf>
    <xf numFmtId="5" fontId="7" fillId="35" borderId="37" xfId="0" applyNumberFormat="1" applyFont="1" applyFill="1" applyBorder="1" applyAlignment="1">
      <alignment horizontal="center"/>
    </xf>
    <xf numFmtId="5" fontId="7" fillId="35" borderId="36" xfId="0" applyNumberFormat="1" applyFont="1" applyFill="1" applyBorder="1" applyAlignment="1">
      <alignment horizontal="center"/>
    </xf>
    <xf numFmtId="5" fontId="7" fillId="35" borderId="37" xfId="0" applyNumberFormat="1" applyFont="1" applyFill="1" applyBorder="1" applyAlignment="1">
      <alignment horizontal="center" wrapText="1"/>
    </xf>
    <xf numFmtId="0" fontId="28" fillId="13" borderId="10" xfId="66" applyFont="1" applyFill="1" applyBorder="1" applyAlignment="1">
      <alignment horizontal="center" wrapText="1"/>
    </xf>
    <xf numFmtId="0" fontId="28" fillId="13" borderId="11" xfId="66" applyFont="1" applyFill="1" applyBorder="1" applyAlignment="1">
      <alignment horizontal="center" wrapText="1"/>
    </xf>
    <xf numFmtId="5" fontId="7" fillId="35" borderId="16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uro" xfId="52"/>
    <cellStyle name="Euro 2" xfId="53"/>
    <cellStyle name="Euro 3" xfId="54"/>
    <cellStyle name="Euro 4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Hyperlink 2 2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PS_Comma" xfId="78"/>
    <cellStyle name="Title" xfId="79"/>
    <cellStyle name="Total" xfId="80"/>
    <cellStyle name="Warning Text" xfId="81"/>
    <cellStyle name="WM_STANDARD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H01-02SVR\Data\Company%20Shared%20Folders\Clients\L\Livermore\2008\S3190%20Procurement\Analysis\Evaluation\Cost%20Proposals\Original%20Cost%20Proposals_April%2017%202009\Livermore%20Sanitation\Equipment%20for%20Liverm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inger truck"/>
      <sheetName val=" roll off 4 axle"/>
      <sheetName val=" roll off 3 axle"/>
      <sheetName val="Transfer ramps"/>
      <sheetName val=" Container distbig"/>
      <sheetName val="Shop truck"/>
      <sheetName val="Transfer Rig"/>
      <sheetName val="Rear Loader 25"/>
      <sheetName val="Rear Loader 18"/>
      <sheetName val="Conainter purchase from City"/>
      <sheetName val="Container Distribution (3)"/>
      <sheetName val="Container Distribution (2)"/>
      <sheetName val=" Container dist small"/>
      <sheetName val="Pickups"/>
      <sheetName val="Bulky Item % (2)"/>
      <sheetName val="Roll Off  10 % (2)"/>
      <sheetName val="Frt Loader  10 % "/>
      <sheetName val="Automated 10 %"/>
      <sheetName val="Sheet1"/>
      <sheetName val="Equipment for Livermore"/>
    </sheetNames>
    <sheetDataSet>
      <sheetData sheetId="18">
        <row r="6">
          <cell r="A6" t="str">
            <v>Annual</v>
          </cell>
        </row>
        <row r="7">
          <cell r="A7" t="str">
            <v>Semi-Annual</v>
          </cell>
        </row>
        <row r="8">
          <cell r="A8" t="str">
            <v>Quarterly</v>
          </cell>
        </row>
        <row r="9">
          <cell r="A9" t="str">
            <v>Bi-Monthly</v>
          </cell>
        </row>
        <row r="10">
          <cell r="A10" t="str">
            <v>Monthly</v>
          </cell>
        </row>
        <row r="11">
          <cell r="A11" t="str">
            <v>Semi-Monthly</v>
          </cell>
        </row>
        <row r="12">
          <cell r="A12" t="str">
            <v>Bi-Weekly</v>
          </cell>
        </row>
        <row r="13">
          <cell r="A13" t="str">
            <v>Weekly</v>
          </cell>
        </row>
        <row r="17">
          <cell r="A17" t="str">
            <v>Annual</v>
          </cell>
        </row>
        <row r="18">
          <cell r="A18" t="str">
            <v>Semi-Annual</v>
          </cell>
        </row>
        <row r="19">
          <cell r="A19" t="str">
            <v>Quarterly</v>
          </cell>
        </row>
        <row r="20">
          <cell r="A20" t="str">
            <v>Bi-Monthly</v>
          </cell>
        </row>
        <row r="21">
          <cell r="A21" t="str">
            <v>Monthly</v>
          </cell>
        </row>
        <row r="22">
          <cell r="A22" t="str">
            <v>Semi-Monthly</v>
          </cell>
        </row>
        <row r="23">
          <cell r="A23" t="str">
            <v>Bi-Weekly</v>
          </cell>
        </row>
        <row r="24">
          <cell r="A24" t="str">
            <v>Weekly</v>
          </cell>
        </row>
        <row r="26">
          <cell r="B26">
            <v>120</v>
          </cell>
        </row>
        <row r="29">
          <cell r="A29" t="str">
            <v>End of Period</v>
          </cell>
        </row>
        <row r="30">
          <cell r="A30" t="str">
            <v>Beginning of Period</v>
          </cell>
        </row>
        <row r="32">
          <cell r="B3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zoomScalePageLayoutView="0" workbookViewId="0" topLeftCell="A46">
      <selection activeCell="D2" sqref="D2"/>
    </sheetView>
  </sheetViews>
  <sheetFormatPr defaultColWidth="9.140625" defaultRowHeight="12.75"/>
  <cols>
    <col min="1" max="1" width="2.8515625" style="9" customWidth="1"/>
    <col min="2" max="2" width="6.28125" style="7" customWidth="1"/>
    <col min="3" max="3" width="41.28125" style="9" customWidth="1"/>
    <col min="4" max="4" width="58.00390625" style="9" customWidth="1"/>
    <col min="5" max="5" width="5.8515625" style="9" customWidth="1"/>
    <col min="6" max="6" width="44.140625" style="9" customWidth="1"/>
    <col min="7" max="16384" width="9.140625" style="9" customWidth="1"/>
  </cols>
  <sheetData>
    <row r="1" spans="2:4" ht="21" customHeight="1">
      <c r="B1" s="7" t="s">
        <v>173</v>
      </c>
      <c r="C1" s="7"/>
      <c r="D1" s="8" t="s">
        <v>332</v>
      </c>
    </row>
    <row r="2" spans="2:3" ht="15">
      <c r="B2" s="10" t="s">
        <v>174</v>
      </c>
      <c r="C2" s="11"/>
    </row>
    <row r="3" spans="2:4" ht="23.25" customHeight="1">
      <c r="B3" s="12"/>
      <c r="C3" s="13"/>
      <c r="D3" s="14" t="s">
        <v>207</v>
      </c>
    </row>
    <row r="4" spans="2:4" ht="15">
      <c r="B4" s="15" t="s">
        <v>175</v>
      </c>
      <c r="C4" s="16"/>
      <c r="D4" s="17"/>
    </row>
    <row r="5" spans="2:4" ht="27" customHeight="1">
      <c r="B5" s="18" t="s">
        <v>76</v>
      </c>
      <c r="C5" s="19" t="s">
        <v>176</v>
      </c>
      <c r="D5" s="20"/>
    </row>
    <row r="6" spans="2:4" ht="27" customHeight="1">
      <c r="B6" s="18" t="s">
        <v>77</v>
      </c>
      <c r="C6" s="21" t="s">
        <v>177</v>
      </c>
      <c r="D6" s="20"/>
    </row>
    <row r="7" spans="2:4" ht="27" customHeight="1">
      <c r="B7" s="18" t="s">
        <v>78</v>
      </c>
      <c r="C7" s="21" t="s">
        <v>178</v>
      </c>
      <c r="D7" s="20"/>
    </row>
    <row r="8" spans="2:4" ht="27" customHeight="1">
      <c r="B8" s="18" t="s">
        <v>79</v>
      </c>
      <c r="C8" s="21" t="s">
        <v>179</v>
      </c>
      <c r="D8" s="20"/>
    </row>
    <row r="9" spans="2:4" ht="27" customHeight="1">
      <c r="B9" s="18" t="s">
        <v>80</v>
      </c>
      <c r="C9" s="21" t="s">
        <v>180</v>
      </c>
      <c r="D9" s="20"/>
    </row>
    <row r="10" spans="2:4" ht="15">
      <c r="B10" s="15" t="s">
        <v>181</v>
      </c>
      <c r="C10" s="16"/>
      <c r="D10" s="17"/>
    </row>
    <row r="11" spans="2:6" ht="25.5">
      <c r="B11" s="22" t="s">
        <v>182</v>
      </c>
      <c r="C11" s="19" t="s">
        <v>183</v>
      </c>
      <c r="D11" s="20"/>
      <c r="F11" s="23"/>
    </row>
    <row r="12" spans="2:6" ht="27" customHeight="1">
      <c r="B12" s="18" t="s">
        <v>77</v>
      </c>
      <c r="C12" s="24" t="s">
        <v>15</v>
      </c>
      <c r="D12" s="20"/>
      <c r="F12" s="23"/>
    </row>
    <row r="13" spans="2:4" ht="27" customHeight="1">
      <c r="B13" s="18" t="s">
        <v>78</v>
      </c>
      <c r="C13" s="24" t="s">
        <v>16</v>
      </c>
      <c r="D13" s="20"/>
    </row>
    <row r="14" spans="2:4" ht="27" customHeight="1">
      <c r="B14" s="18" t="s">
        <v>79</v>
      </c>
      <c r="C14" s="21" t="s">
        <v>17</v>
      </c>
      <c r="D14" s="20"/>
    </row>
    <row r="15" spans="2:4" ht="15">
      <c r="B15" s="15" t="s">
        <v>184</v>
      </c>
      <c r="C15" s="25"/>
      <c r="D15" s="17"/>
    </row>
    <row r="16" spans="2:4" ht="27" customHeight="1">
      <c r="B16" s="18" t="s">
        <v>76</v>
      </c>
      <c r="C16" s="19" t="s">
        <v>370</v>
      </c>
      <c r="D16" s="20"/>
    </row>
    <row r="17" spans="2:4" ht="27" customHeight="1">
      <c r="B17" s="18" t="s">
        <v>77</v>
      </c>
      <c r="C17" s="21" t="s">
        <v>371</v>
      </c>
      <c r="D17" s="20"/>
    </row>
    <row r="18" spans="2:4" ht="27" customHeight="1">
      <c r="B18" s="18" t="s">
        <v>78</v>
      </c>
      <c r="C18" s="21" t="s">
        <v>185</v>
      </c>
      <c r="D18" s="20"/>
    </row>
    <row r="19" spans="2:4" ht="15">
      <c r="B19" s="15" t="s">
        <v>186</v>
      </c>
      <c r="C19" s="25"/>
      <c r="D19" s="17"/>
    </row>
    <row r="20" spans="2:4" ht="27" customHeight="1">
      <c r="B20" s="18" t="s">
        <v>76</v>
      </c>
      <c r="C20" s="19" t="s">
        <v>187</v>
      </c>
      <c r="D20" s="20"/>
    </row>
    <row r="21" spans="2:4" ht="27" customHeight="1">
      <c r="B21" s="18" t="s">
        <v>77</v>
      </c>
      <c r="C21" s="21" t="s">
        <v>188</v>
      </c>
      <c r="D21" s="20"/>
    </row>
    <row r="22" spans="2:4" ht="27" customHeight="1">
      <c r="B22" s="18" t="s">
        <v>78</v>
      </c>
      <c r="C22" s="21" t="s">
        <v>189</v>
      </c>
      <c r="D22" s="20"/>
    </row>
    <row r="23" spans="2:4" ht="15">
      <c r="B23" s="15" t="s">
        <v>190</v>
      </c>
      <c r="C23" s="25"/>
      <c r="D23" s="17"/>
    </row>
    <row r="24" spans="2:4" ht="27" customHeight="1">
      <c r="B24" s="18" t="s">
        <v>76</v>
      </c>
      <c r="C24" s="19" t="s">
        <v>72</v>
      </c>
      <c r="D24" s="20"/>
    </row>
    <row r="25" spans="2:4" ht="27" customHeight="1">
      <c r="B25" s="18" t="s">
        <v>77</v>
      </c>
      <c r="C25" s="21" t="s">
        <v>106</v>
      </c>
      <c r="D25" s="20"/>
    </row>
    <row r="26" spans="2:4" ht="27" customHeight="1">
      <c r="B26" s="18" t="s">
        <v>78</v>
      </c>
      <c r="C26" s="21" t="s">
        <v>107</v>
      </c>
      <c r="D26" s="20"/>
    </row>
    <row r="27" spans="2:4" ht="27" customHeight="1">
      <c r="B27" s="18" t="s">
        <v>79</v>
      </c>
      <c r="C27" s="21" t="s">
        <v>258</v>
      </c>
      <c r="D27" s="20"/>
    </row>
    <row r="28" spans="2:4" ht="27" customHeight="1">
      <c r="B28" s="18" t="s">
        <v>80</v>
      </c>
      <c r="C28" s="21" t="s">
        <v>191</v>
      </c>
      <c r="D28" s="20"/>
    </row>
    <row r="29" spans="2:4" ht="27" customHeight="1">
      <c r="B29" s="18" t="s">
        <v>81</v>
      </c>
      <c r="C29" s="21" t="s">
        <v>192</v>
      </c>
      <c r="D29" s="20"/>
    </row>
    <row r="30" spans="2:4" ht="15">
      <c r="B30" s="15" t="s">
        <v>265</v>
      </c>
      <c r="C30" s="25"/>
      <c r="D30" s="17"/>
    </row>
    <row r="31" spans="2:4" ht="27" customHeight="1">
      <c r="B31" s="18" t="s">
        <v>76</v>
      </c>
      <c r="C31" s="19" t="s">
        <v>72</v>
      </c>
      <c r="D31" s="20"/>
    </row>
    <row r="32" spans="2:4" ht="27" customHeight="1">
      <c r="B32" s="18" t="s">
        <v>77</v>
      </c>
      <c r="C32" s="21" t="s">
        <v>106</v>
      </c>
      <c r="D32" s="20"/>
    </row>
    <row r="33" spans="2:4" ht="27" customHeight="1">
      <c r="B33" s="18" t="s">
        <v>78</v>
      </c>
      <c r="C33" s="21" t="s">
        <v>107</v>
      </c>
      <c r="D33" s="20"/>
    </row>
    <row r="34" spans="2:4" ht="27" customHeight="1">
      <c r="B34" s="18" t="s">
        <v>79</v>
      </c>
      <c r="C34" s="21" t="s">
        <v>258</v>
      </c>
      <c r="D34" s="20"/>
    </row>
    <row r="35" spans="2:4" ht="27" customHeight="1">
      <c r="B35" s="18" t="s">
        <v>80</v>
      </c>
      <c r="C35" s="21" t="s">
        <v>191</v>
      </c>
      <c r="D35" s="20"/>
    </row>
    <row r="36" spans="2:4" ht="27" customHeight="1">
      <c r="B36" s="18" t="s">
        <v>81</v>
      </c>
      <c r="C36" s="21" t="s">
        <v>192</v>
      </c>
      <c r="D36" s="20"/>
    </row>
    <row r="37" spans="2:4" ht="15">
      <c r="B37" s="15" t="s">
        <v>295</v>
      </c>
      <c r="C37" s="25"/>
      <c r="D37" s="17"/>
    </row>
    <row r="38" spans="2:4" ht="27" customHeight="1">
      <c r="B38" s="18" t="s">
        <v>76</v>
      </c>
      <c r="C38" s="19" t="s">
        <v>72</v>
      </c>
      <c r="D38" s="20"/>
    </row>
    <row r="39" spans="2:4" ht="27" customHeight="1">
      <c r="B39" s="18" t="s">
        <v>77</v>
      </c>
      <c r="C39" s="21" t="s">
        <v>106</v>
      </c>
      <c r="D39" s="20"/>
    </row>
    <row r="40" spans="2:4" ht="27" customHeight="1">
      <c r="B40" s="18" t="s">
        <v>78</v>
      </c>
      <c r="C40" s="21" t="s">
        <v>107</v>
      </c>
      <c r="D40" s="20"/>
    </row>
    <row r="41" spans="2:4" ht="27" customHeight="1">
      <c r="B41" s="18" t="s">
        <v>79</v>
      </c>
      <c r="C41" s="21" t="s">
        <v>258</v>
      </c>
      <c r="D41" s="20"/>
    </row>
    <row r="42" spans="2:4" ht="27" customHeight="1">
      <c r="B42" s="18" t="s">
        <v>80</v>
      </c>
      <c r="C42" s="21" t="s">
        <v>191</v>
      </c>
      <c r="D42" s="20"/>
    </row>
    <row r="43" spans="2:4" ht="27" customHeight="1">
      <c r="B43" s="18" t="s">
        <v>81</v>
      </c>
      <c r="C43" s="21" t="s">
        <v>192</v>
      </c>
      <c r="D43" s="20"/>
    </row>
    <row r="44" spans="2:4" ht="15">
      <c r="B44" s="15" t="s">
        <v>293</v>
      </c>
      <c r="C44" s="25"/>
      <c r="D44" s="17"/>
    </row>
    <row r="45" spans="2:4" ht="27" customHeight="1">
      <c r="B45" s="18" t="s">
        <v>76</v>
      </c>
      <c r="C45" s="19" t="s">
        <v>72</v>
      </c>
      <c r="D45" s="20"/>
    </row>
    <row r="46" spans="2:4" ht="27" customHeight="1">
      <c r="B46" s="18" t="s">
        <v>77</v>
      </c>
      <c r="C46" s="21" t="s">
        <v>106</v>
      </c>
      <c r="D46" s="20"/>
    </row>
    <row r="47" spans="2:4" ht="27" customHeight="1">
      <c r="B47" s="18" t="s">
        <v>78</v>
      </c>
      <c r="C47" s="21" t="s">
        <v>107</v>
      </c>
      <c r="D47" s="20"/>
    </row>
    <row r="48" spans="2:4" ht="27" customHeight="1">
      <c r="B48" s="18" t="s">
        <v>79</v>
      </c>
      <c r="C48" s="21" t="s">
        <v>258</v>
      </c>
      <c r="D48" s="20"/>
    </row>
    <row r="49" spans="2:4" ht="27" customHeight="1">
      <c r="B49" s="18" t="s">
        <v>80</v>
      </c>
      <c r="C49" s="21" t="s">
        <v>191</v>
      </c>
      <c r="D49" s="20"/>
    </row>
    <row r="50" spans="2:4" ht="27" customHeight="1">
      <c r="B50" s="18" t="s">
        <v>81</v>
      </c>
      <c r="C50" s="21" t="s">
        <v>192</v>
      </c>
      <c r="D50" s="20"/>
    </row>
    <row r="51" ht="15">
      <c r="B51" s="7" t="s">
        <v>294</v>
      </c>
    </row>
  </sheetData>
  <sheetProtection/>
  <printOptions horizontalCentered="1"/>
  <pageMargins left="0.25" right="0.25" top="0.5" bottom="0.5" header="0.52" footer="0.25"/>
  <pageSetup fitToHeight="1" fitToWidth="1" horizontalDpi="600" verticalDpi="600" orientation="portrait" scale="58" r:id="rId1"/>
  <headerFooter alignWithMargins="0">
    <oddHeader>&amp;CForm 1</oddHeader>
    <oddFooter>&amp;R&amp;9Page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J106"/>
  <sheetViews>
    <sheetView zoomScalePageLayoutView="0" workbookViewId="0" topLeftCell="A79">
      <selection activeCell="B73" sqref="B73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49.57421875" style="1" customWidth="1"/>
    <col min="4" max="4" width="8.00390625" style="1" customWidth="1"/>
    <col min="5" max="7" width="15.7109375" style="1" customWidth="1"/>
    <col min="8" max="8" width="13.8515625" style="1" customWidth="1"/>
    <col min="9" max="16384" width="9.140625" style="1" customWidth="1"/>
  </cols>
  <sheetData>
    <row r="1" spans="1:8" ht="16.5" customHeight="1">
      <c r="A1" s="26" t="s">
        <v>66</v>
      </c>
      <c r="B1" s="26"/>
      <c r="C1" s="26"/>
      <c r="D1" s="26"/>
      <c r="H1" s="2" t="str">
        <f>'2 Op_Statistics'!$N$1</f>
        <v>Stanford University Base Services</v>
      </c>
    </row>
    <row r="2" spans="1:4" ht="16.5" customHeight="1">
      <c r="A2" s="30" t="str">
        <f>'1 Gen_Info'!$B$2</f>
        <v>Proposer Name: </v>
      </c>
      <c r="B2" s="26"/>
      <c r="C2" s="26"/>
      <c r="D2" s="26"/>
    </row>
    <row r="3" spans="1:8" ht="16.5" customHeight="1" thickBot="1">
      <c r="A3" s="26"/>
      <c r="B3" s="26"/>
      <c r="C3" s="26"/>
      <c r="D3" s="26"/>
      <c r="E3" s="237"/>
      <c r="F3" s="237"/>
      <c r="G3" s="237"/>
      <c r="H3" s="183" t="s">
        <v>207</v>
      </c>
    </row>
    <row r="4" spans="1:8" ht="16.5" customHeight="1">
      <c r="A4" s="26"/>
      <c r="B4" s="26"/>
      <c r="C4" s="26"/>
      <c r="D4" s="26"/>
      <c r="E4" s="503" t="s">
        <v>172</v>
      </c>
      <c r="F4" s="504"/>
      <c r="G4" s="504"/>
      <c r="H4" s="505"/>
    </row>
    <row r="5" spans="1:8" ht="16.5" customHeight="1" thickBot="1">
      <c r="A5" s="26"/>
      <c r="B5" s="26"/>
      <c r="C5" s="26"/>
      <c r="D5" s="26"/>
      <c r="E5" s="509" t="str">
        <f>'Form 6D'!F6</f>
        <v>From September 1, 2023 through August 31, 2024</v>
      </c>
      <c r="F5" s="507"/>
      <c r="G5" s="507"/>
      <c r="H5" s="508"/>
    </row>
    <row r="6" spans="1:10" ht="25.5">
      <c r="A6" s="245" t="s">
        <v>139</v>
      </c>
      <c r="B6" s="186"/>
      <c r="C6" s="186"/>
      <c r="D6" s="187"/>
      <c r="E6" s="246" t="s">
        <v>214</v>
      </c>
      <c r="F6" s="247" t="s">
        <v>215</v>
      </c>
      <c r="G6" s="247" t="s">
        <v>216</v>
      </c>
      <c r="H6" s="248" t="s">
        <v>164</v>
      </c>
      <c r="J6" s="390"/>
    </row>
    <row r="7" spans="1:10" ht="12.75">
      <c r="A7" s="249"/>
      <c r="B7" s="250"/>
      <c r="C7" s="250"/>
      <c r="D7" s="250"/>
      <c r="E7" s="190"/>
      <c r="F7" s="191"/>
      <c r="G7" s="191"/>
      <c r="H7" s="176"/>
      <c r="J7" s="390"/>
    </row>
    <row r="8" spans="1:10" ht="12.75">
      <c r="A8" s="188" t="s">
        <v>210</v>
      </c>
      <c r="B8" s="37"/>
      <c r="C8" s="37"/>
      <c r="D8" s="37"/>
      <c r="E8" s="190"/>
      <c r="F8" s="191"/>
      <c r="G8" s="191"/>
      <c r="H8" s="176"/>
      <c r="J8" s="390"/>
    </row>
    <row r="9" spans="1:10" ht="12.75">
      <c r="A9" s="188"/>
      <c r="B9" s="37" t="s">
        <v>35</v>
      </c>
      <c r="C9" s="37"/>
      <c r="D9" s="37"/>
      <c r="E9" s="193"/>
      <c r="F9" s="194"/>
      <c r="G9" s="194"/>
      <c r="H9" s="251">
        <f aca="true" t="shared" si="0" ref="H9:H19">SUM(E9:G9)</f>
        <v>0</v>
      </c>
      <c r="I9" s="37"/>
      <c r="J9" s="390"/>
    </row>
    <row r="10" spans="1:10" ht="12.75">
      <c r="A10" s="188"/>
      <c r="B10" s="37" t="s">
        <v>36</v>
      </c>
      <c r="C10" s="37"/>
      <c r="D10" s="37"/>
      <c r="E10" s="193"/>
      <c r="F10" s="194"/>
      <c r="G10" s="194"/>
      <c r="H10" s="251">
        <f t="shared" si="0"/>
        <v>0</v>
      </c>
      <c r="I10" s="37"/>
      <c r="J10" s="390"/>
    </row>
    <row r="11" spans="1:10" ht="12.75">
      <c r="A11" s="188"/>
      <c r="B11" s="37" t="s">
        <v>37</v>
      </c>
      <c r="C11" s="37"/>
      <c r="D11" s="37"/>
      <c r="E11" s="193"/>
      <c r="F11" s="194"/>
      <c r="G11" s="194"/>
      <c r="H11" s="251">
        <f t="shared" si="0"/>
        <v>0</v>
      </c>
      <c r="I11" s="37"/>
      <c r="J11" s="390"/>
    </row>
    <row r="12" spans="1:9" ht="12.75">
      <c r="A12" s="188"/>
      <c r="B12" s="37" t="s">
        <v>38</v>
      </c>
      <c r="C12" s="37"/>
      <c r="D12" s="37"/>
      <c r="E12" s="193"/>
      <c r="F12" s="194"/>
      <c r="G12" s="194"/>
      <c r="H12" s="251">
        <f t="shared" si="0"/>
        <v>0</v>
      </c>
      <c r="I12" s="37"/>
    </row>
    <row r="13" spans="1:9" ht="12.75">
      <c r="A13" s="188"/>
      <c r="B13" s="37" t="s">
        <v>39</v>
      </c>
      <c r="C13" s="37"/>
      <c r="D13" s="37"/>
      <c r="E13" s="193"/>
      <c r="F13" s="194"/>
      <c r="G13" s="194"/>
      <c r="H13" s="251">
        <f t="shared" si="0"/>
        <v>0</v>
      </c>
      <c r="I13" s="37"/>
    </row>
    <row r="14" spans="1:9" ht="12.75">
      <c r="A14" s="188"/>
      <c r="B14" s="37" t="s">
        <v>148</v>
      </c>
      <c r="C14" s="37"/>
      <c r="D14" s="37"/>
      <c r="E14" s="193"/>
      <c r="F14" s="194"/>
      <c r="G14" s="194"/>
      <c r="H14" s="251">
        <f t="shared" si="0"/>
        <v>0</v>
      </c>
      <c r="I14" s="37"/>
    </row>
    <row r="15" spans="1:9" ht="12.75">
      <c r="A15" s="188"/>
      <c r="B15" s="37" t="s">
        <v>149</v>
      </c>
      <c r="C15" s="37"/>
      <c r="D15" s="37"/>
      <c r="E15" s="193"/>
      <c r="F15" s="194"/>
      <c r="G15" s="194"/>
      <c r="H15" s="251">
        <f t="shared" si="0"/>
        <v>0</v>
      </c>
      <c r="I15" s="37"/>
    </row>
    <row r="16" spans="1:9" ht="12.75">
      <c r="A16" s="188"/>
      <c r="B16" s="37" t="s">
        <v>40</v>
      </c>
      <c r="C16" s="37"/>
      <c r="D16" s="37"/>
      <c r="E16" s="193"/>
      <c r="F16" s="194"/>
      <c r="G16" s="194"/>
      <c r="H16" s="251">
        <f t="shared" si="0"/>
        <v>0</v>
      </c>
      <c r="I16" s="37"/>
    </row>
    <row r="17" spans="1:9" ht="12.75">
      <c r="A17" s="188"/>
      <c r="B17" s="37" t="s">
        <v>41</v>
      </c>
      <c r="C17" s="37"/>
      <c r="D17" s="37"/>
      <c r="E17" s="193"/>
      <c r="F17" s="194"/>
      <c r="G17" s="194"/>
      <c r="H17" s="251">
        <f t="shared" si="0"/>
        <v>0</v>
      </c>
      <c r="I17" s="37"/>
    </row>
    <row r="18" spans="1:9" ht="12.75">
      <c r="A18" s="188"/>
      <c r="B18" s="37" t="s">
        <v>42</v>
      </c>
      <c r="C18" s="37"/>
      <c r="D18" s="37"/>
      <c r="E18" s="193"/>
      <c r="F18" s="194"/>
      <c r="G18" s="194"/>
      <c r="H18" s="251">
        <f t="shared" si="0"/>
        <v>0</v>
      </c>
      <c r="I18" s="37"/>
    </row>
    <row r="19" spans="1:9" ht="12.75">
      <c r="A19" s="188"/>
      <c r="B19" s="37" t="s">
        <v>43</v>
      </c>
      <c r="C19" s="37"/>
      <c r="D19" s="37"/>
      <c r="E19" s="193"/>
      <c r="F19" s="194"/>
      <c r="G19" s="194"/>
      <c r="H19" s="251">
        <f t="shared" si="0"/>
        <v>0</v>
      </c>
      <c r="I19" s="37"/>
    </row>
    <row r="20" spans="1:9" ht="12.75">
      <c r="A20" s="188" t="s">
        <v>44</v>
      </c>
      <c r="B20" s="37"/>
      <c r="C20" s="37"/>
      <c r="D20" s="37"/>
      <c r="E20" s="196">
        <f>SUM(E9:E19)</f>
        <v>0</v>
      </c>
      <c r="F20" s="197">
        <f>SUM(F9:F19)</f>
        <v>0</v>
      </c>
      <c r="G20" s="197">
        <f>SUM(G9:G19)</f>
        <v>0</v>
      </c>
      <c r="H20" s="227">
        <f>SUM(H9:H19)</f>
        <v>0</v>
      </c>
      <c r="I20" s="37"/>
    </row>
    <row r="21" spans="1:8" ht="8.25" customHeight="1">
      <c r="A21" s="188"/>
      <c r="B21" s="37"/>
      <c r="C21" s="37"/>
      <c r="D21" s="37"/>
      <c r="E21" s="190"/>
      <c r="F21" s="191"/>
      <c r="G21" s="191"/>
      <c r="H21" s="176"/>
    </row>
    <row r="22" spans="1:8" ht="12.75">
      <c r="A22" s="188" t="s">
        <v>45</v>
      </c>
      <c r="B22" s="37"/>
      <c r="C22" s="37"/>
      <c r="D22" s="37"/>
      <c r="E22" s="190"/>
      <c r="F22" s="191"/>
      <c r="G22" s="191"/>
      <c r="H22" s="176"/>
    </row>
    <row r="23" spans="1:8" ht="12.75">
      <c r="A23" s="188"/>
      <c r="B23" s="37" t="s">
        <v>46</v>
      </c>
      <c r="C23" s="37"/>
      <c r="D23" s="37"/>
      <c r="E23" s="193"/>
      <c r="F23" s="194"/>
      <c r="G23" s="194"/>
      <c r="H23" s="251">
        <f>SUM(E23:G23)</f>
        <v>0</v>
      </c>
    </row>
    <row r="24" spans="1:8" ht="12.75">
      <c r="A24" s="188"/>
      <c r="B24" s="37" t="s">
        <v>150</v>
      </c>
      <c r="C24" s="37"/>
      <c r="D24" s="37"/>
      <c r="E24" s="193"/>
      <c r="F24" s="194"/>
      <c r="G24" s="194"/>
      <c r="H24" s="251">
        <f>SUM(E24:G24)</f>
        <v>0</v>
      </c>
    </row>
    <row r="25" spans="1:8" ht="12.75">
      <c r="A25" s="188"/>
      <c r="B25" s="37" t="s">
        <v>47</v>
      </c>
      <c r="C25" s="37"/>
      <c r="D25" s="37"/>
      <c r="E25" s="193"/>
      <c r="F25" s="194"/>
      <c r="G25" s="194"/>
      <c r="H25" s="251">
        <f>SUM(E25:G25)</f>
        <v>0</v>
      </c>
    </row>
    <row r="26" spans="1:8" ht="12.75">
      <c r="A26" s="188"/>
      <c r="B26" s="37" t="s">
        <v>43</v>
      </c>
      <c r="C26" s="37"/>
      <c r="D26" s="37"/>
      <c r="E26" s="193"/>
      <c r="F26" s="194"/>
      <c r="G26" s="194"/>
      <c r="H26" s="251">
        <f>SUM(E26:G26)</f>
        <v>0</v>
      </c>
    </row>
    <row r="27" spans="1:8" ht="12.75">
      <c r="A27" s="188" t="s">
        <v>48</v>
      </c>
      <c r="B27" s="37"/>
      <c r="C27" s="37"/>
      <c r="D27" s="37"/>
      <c r="E27" s="196">
        <f>SUM(E23:E26)</f>
        <v>0</v>
      </c>
      <c r="F27" s="197">
        <f>SUM(F23:F26)</f>
        <v>0</v>
      </c>
      <c r="G27" s="197">
        <f>SUM(G23:G26)</f>
        <v>0</v>
      </c>
      <c r="H27" s="198">
        <f>SUM(H23:H26)</f>
        <v>0</v>
      </c>
    </row>
    <row r="28" spans="1:8" ht="6" customHeight="1">
      <c r="A28" s="188"/>
      <c r="B28" s="37"/>
      <c r="C28" s="37"/>
      <c r="D28" s="37"/>
      <c r="E28" s="199"/>
      <c r="F28" s="200"/>
      <c r="G28" s="200"/>
      <c r="H28" s="176"/>
    </row>
    <row r="29" spans="1:8" ht="12.75">
      <c r="A29" s="188" t="s">
        <v>127</v>
      </c>
      <c r="B29" s="37"/>
      <c r="C29" s="37"/>
      <c r="D29" s="37"/>
      <c r="E29" s="193"/>
      <c r="F29" s="194"/>
      <c r="G29" s="194"/>
      <c r="H29" s="251">
        <f>SUM(E29:G29)</f>
        <v>0</v>
      </c>
    </row>
    <row r="30" spans="1:8" ht="7.5" customHeight="1">
      <c r="A30" s="188"/>
      <c r="B30" s="37"/>
      <c r="C30" s="37"/>
      <c r="D30" s="37"/>
      <c r="E30" s="252"/>
      <c r="F30" s="253"/>
      <c r="G30" s="253"/>
      <c r="H30" s="176"/>
    </row>
    <row r="31" spans="1:8" ht="12.75">
      <c r="A31" s="188" t="s">
        <v>5</v>
      </c>
      <c r="B31" s="37"/>
      <c r="C31" s="37"/>
      <c r="D31" s="37"/>
      <c r="E31" s="190"/>
      <c r="F31" s="191"/>
      <c r="G31" s="191"/>
      <c r="H31" s="176"/>
    </row>
    <row r="32" spans="1:8" ht="12.75">
      <c r="A32" s="188"/>
      <c r="B32" s="37" t="s">
        <v>49</v>
      </c>
      <c r="C32" s="37"/>
      <c r="D32" s="37"/>
      <c r="E32" s="193"/>
      <c r="F32" s="194"/>
      <c r="G32" s="194"/>
      <c r="H32" s="251">
        <f aca="true" t="shared" si="1" ref="H32:H45">SUM(E32:G32)</f>
        <v>0</v>
      </c>
    </row>
    <row r="33" spans="1:8" ht="12.75">
      <c r="A33" s="188"/>
      <c r="B33" s="37" t="s">
        <v>50</v>
      </c>
      <c r="C33" s="37"/>
      <c r="D33" s="37"/>
      <c r="E33" s="193"/>
      <c r="F33" s="254"/>
      <c r="G33" s="254"/>
      <c r="H33" s="251">
        <f t="shared" si="1"/>
        <v>0</v>
      </c>
    </row>
    <row r="34" spans="1:8" ht="12.75">
      <c r="A34" s="188"/>
      <c r="B34" s="37" t="s">
        <v>51</v>
      </c>
      <c r="C34" s="37"/>
      <c r="D34" s="37"/>
      <c r="E34" s="193"/>
      <c r="F34" s="194"/>
      <c r="G34" s="194"/>
      <c r="H34" s="251">
        <f t="shared" si="1"/>
        <v>0</v>
      </c>
    </row>
    <row r="35" spans="1:8" ht="12.75">
      <c r="A35" s="188"/>
      <c r="B35" s="37" t="s">
        <v>52</v>
      </c>
      <c r="C35" s="37"/>
      <c r="D35" s="37"/>
      <c r="E35" s="193"/>
      <c r="F35" s="194"/>
      <c r="G35" s="194"/>
      <c r="H35" s="251">
        <f t="shared" si="1"/>
        <v>0</v>
      </c>
    </row>
    <row r="36" spans="1:8" ht="12.75">
      <c r="A36" s="188"/>
      <c r="B36" s="37" t="s">
        <v>53</v>
      </c>
      <c r="C36" s="37"/>
      <c r="D36" s="37"/>
      <c r="E36" s="193"/>
      <c r="F36" s="194"/>
      <c r="G36" s="194"/>
      <c r="H36" s="251">
        <f t="shared" si="1"/>
        <v>0</v>
      </c>
    </row>
    <row r="37" spans="1:8" ht="12.75">
      <c r="A37" s="188"/>
      <c r="B37" s="37" t="s">
        <v>54</v>
      </c>
      <c r="C37" s="37"/>
      <c r="D37" s="37"/>
      <c r="E37" s="193"/>
      <c r="F37" s="194"/>
      <c r="G37" s="194"/>
      <c r="H37" s="251">
        <f t="shared" si="1"/>
        <v>0</v>
      </c>
    </row>
    <row r="38" spans="1:8" ht="12.75">
      <c r="A38" s="188"/>
      <c r="B38" s="37" t="s">
        <v>55</v>
      </c>
      <c r="C38" s="37"/>
      <c r="D38" s="37"/>
      <c r="E38" s="193"/>
      <c r="F38" s="194"/>
      <c r="G38" s="194"/>
      <c r="H38" s="251">
        <f t="shared" si="1"/>
        <v>0</v>
      </c>
    </row>
    <row r="39" spans="1:8" ht="12.75">
      <c r="A39" s="188"/>
      <c r="B39" s="37" t="s">
        <v>56</v>
      </c>
      <c r="C39" s="37"/>
      <c r="D39" s="37"/>
      <c r="E39" s="193"/>
      <c r="F39" s="194"/>
      <c r="G39" s="194"/>
      <c r="H39" s="251">
        <f t="shared" si="1"/>
        <v>0</v>
      </c>
    </row>
    <row r="40" spans="1:8" ht="12.75">
      <c r="A40" s="188"/>
      <c r="B40" s="37" t="s">
        <v>203</v>
      </c>
      <c r="C40" s="37"/>
      <c r="D40" s="37"/>
      <c r="E40" s="193"/>
      <c r="F40" s="254"/>
      <c r="G40" s="254"/>
      <c r="H40" s="251">
        <f t="shared" si="1"/>
        <v>0</v>
      </c>
    </row>
    <row r="41" spans="1:8" ht="12.75">
      <c r="A41" s="188"/>
      <c r="B41" s="37" t="s">
        <v>57</v>
      </c>
      <c r="C41" s="37"/>
      <c r="D41" s="37"/>
      <c r="E41" s="193"/>
      <c r="F41" s="194"/>
      <c r="G41" s="194"/>
      <c r="H41" s="251">
        <f t="shared" si="1"/>
        <v>0</v>
      </c>
    </row>
    <row r="42" spans="1:8" ht="12.75">
      <c r="A42" s="188"/>
      <c r="B42" s="37" t="s">
        <v>152</v>
      </c>
      <c r="C42" s="37"/>
      <c r="D42" s="37"/>
      <c r="E42" s="193"/>
      <c r="F42" s="254"/>
      <c r="G42" s="254"/>
      <c r="H42" s="251">
        <f t="shared" si="1"/>
        <v>0</v>
      </c>
    </row>
    <row r="43" spans="1:8" ht="12.75">
      <c r="A43" s="188"/>
      <c r="B43" s="37" t="s">
        <v>159</v>
      </c>
      <c r="C43" s="37"/>
      <c r="D43" s="37"/>
      <c r="E43" s="193"/>
      <c r="F43" s="254"/>
      <c r="G43" s="254"/>
      <c r="H43" s="251">
        <f t="shared" si="1"/>
        <v>0</v>
      </c>
    </row>
    <row r="44" spans="1:8" ht="12.75">
      <c r="A44" s="188"/>
      <c r="B44" s="37" t="s">
        <v>153</v>
      </c>
      <c r="C44" s="37"/>
      <c r="D44" s="37"/>
      <c r="E44" s="193"/>
      <c r="F44" s="254"/>
      <c r="G44" s="254"/>
      <c r="H44" s="251">
        <f t="shared" si="1"/>
        <v>0</v>
      </c>
    </row>
    <row r="45" spans="1:8" ht="12.75">
      <c r="A45" s="188"/>
      <c r="B45" s="37" t="s">
        <v>43</v>
      </c>
      <c r="C45" s="37"/>
      <c r="D45" s="37"/>
      <c r="E45" s="193"/>
      <c r="F45" s="194"/>
      <c r="G45" s="194"/>
      <c r="H45" s="251">
        <f t="shared" si="1"/>
        <v>0</v>
      </c>
    </row>
    <row r="46" spans="1:8" ht="12.75">
      <c r="A46" s="188" t="s">
        <v>58</v>
      </c>
      <c r="B46" s="37"/>
      <c r="C46" s="37"/>
      <c r="D46" s="37"/>
      <c r="E46" s="202">
        <f>SUM(E32:E45)</f>
        <v>0</v>
      </c>
      <c r="F46" s="203">
        <f>SUM(F32:F45)</f>
        <v>0</v>
      </c>
      <c r="G46" s="203">
        <f>SUM(G32:G45)</f>
        <v>0</v>
      </c>
      <c r="H46" s="204">
        <f>SUM(H32:H45)</f>
        <v>0</v>
      </c>
    </row>
    <row r="47" spans="1:8" ht="7.5" customHeight="1">
      <c r="A47" s="188"/>
      <c r="B47" s="37"/>
      <c r="C47" s="37"/>
      <c r="D47" s="37"/>
      <c r="E47" s="190"/>
      <c r="F47" s="191"/>
      <c r="G47" s="191"/>
      <c r="H47" s="192"/>
    </row>
    <row r="48" spans="1:8" ht="12.75">
      <c r="A48" s="188" t="s">
        <v>128</v>
      </c>
      <c r="B48" s="37"/>
      <c r="C48" s="37"/>
      <c r="D48" s="37"/>
      <c r="E48" s="211">
        <f>E46+E29+E27+E20</f>
        <v>0</v>
      </c>
      <c r="F48" s="212">
        <f>F46+F29+F27+F20</f>
        <v>0</v>
      </c>
      <c r="G48" s="212">
        <f>G46+G29+G27+G20</f>
        <v>0</v>
      </c>
      <c r="H48" s="213">
        <f>H46+H29+H27+H20</f>
        <v>0</v>
      </c>
    </row>
    <row r="49" spans="1:8" ht="9" customHeight="1">
      <c r="A49" s="188"/>
      <c r="B49" s="37"/>
      <c r="C49" s="37"/>
      <c r="D49" s="37"/>
      <c r="E49" s="190"/>
      <c r="F49" s="191"/>
      <c r="G49" s="191"/>
      <c r="H49" s="176"/>
    </row>
    <row r="50" spans="1:8" ht="12.75">
      <c r="A50" s="188" t="s">
        <v>110</v>
      </c>
      <c r="B50" s="37"/>
      <c r="C50" s="37"/>
      <c r="D50" s="37"/>
      <c r="E50" s="190"/>
      <c r="F50" s="191"/>
      <c r="G50" s="191"/>
      <c r="H50" s="176"/>
    </row>
    <row r="51" spans="1:8" ht="12.75">
      <c r="A51" s="243"/>
      <c r="B51" s="163" t="s">
        <v>204</v>
      </c>
      <c r="C51" s="163"/>
      <c r="D51" s="37"/>
      <c r="E51" s="193"/>
      <c r="F51" s="194"/>
      <c r="G51" s="194"/>
      <c r="H51" s="251">
        <f>SUM(E51:G51)</f>
        <v>0</v>
      </c>
    </row>
    <row r="52" spans="1:8" ht="12.75">
      <c r="A52" s="243"/>
      <c r="B52" s="163" t="s">
        <v>63</v>
      </c>
      <c r="C52" s="163"/>
      <c r="D52" s="37"/>
      <c r="E52" s="193"/>
      <c r="F52" s="194"/>
      <c r="G52" s="194"/>
      <c r="H52" s="251">
        <f>SUM(E52:G52)</f>
        <v>0</v>
      </c>
    </row>
    <row r="53" spans="1:8" ht="12.75">
      <c r="A53" s="243"/>
      <c r="B53" s="163" t="s">
        <v>202</v>
      </c>
      <c r="C53" s="163"/>
      <c r="D53" s="37"/>
      <c r="E53" s="193"/>
      <c r="F53" s="254"/>
      <c r="G53" s="254"/>
      <c r="H53" s="251">
        <f>SUM(E53:G53)</f>
        <v>0</v>
      </c>
    </row>
    <row r="54" spans="1:8" ht="12.75">
      <c r="A54" s="243"/>
      <c r="B54" s="163" t="s">
        <v>254</v>
      </c>
      <c r="C54" s="163"/>
      <c r="D54" s="37"/>
      <c r="E54" s="193"/>
      <c r="F54" s="255"/>
      <c r="G54" s="255"/>
      <c r="H54" s="251">
        <f>SUM(E54:G54)</f>
        <v>0</v>
      </c>
    </row>
    <row r="55" spans="1:8" ht="12.75">
      <c r="A55" s="243"/>
      <c r="B55" s="163" t="s">
        <v>211</v>
      </c>
      <c r="C55" s="163"/>
      <c r="D55" s="37"/>
      <c r="E55" s="193"/>
      <c r="F55" s="255"/>
      <c r="G55" s="255"/>
      <c r="H55" s="251">
        <f>SUM(E55:G55)</f>
        <v>0</v>
      </c>
    </row>
    <row r="56" spans="1:8" ht="12.75">
      <c r="A56" s="243" t="s">
        <v>109</v>
      </c>
      <c r="B56" s="163"/>
      <c r="C56" s="163"/>
      <c r="D56" s="37"/>
      <c r="E56" s="256">
        <f>SUM(E51:E55)</f>
        <v>0</v>
      </c>
      <c r="F56" s="203">
        <f>SUM(F51:F55)</f>
        <v>0</v>
      </c>
      <c r="G56" s="203">
        <f>SUM(G51:G55)</f>
        <v>0</v>
      </c>
      <c r="H56" s="204">
        <f>SUM(H51:H55)</f>
        <v>0</v>
      </c>
    </row>
    <row r="57" spans="1:8" ht="9" customHeight="1">
      <c r="A57" s="188"/>
      <c r="B57" s="37"/>
      <c r="C57" s="37"/>
      <c r="D57" s="37"/>
      <c r="E57" s="199"/>
      <c r="F57" s="200"/>
      <c r="G57" s="200"/>
      <c r="H57" s="176"/>
    </row>
    <row r="58" spans="1:8" ht="12.75" customHeight="1">
      <c r="A58" s="243" t="s">
        <v>25</v>
      </c>
      <c r="B58" s="163"/>
      <c r="C58" s="163"/>
      <c r="D58" s="37"/>
      <c r="E58" s="190"/>
      <c r="F58" s="191"/>
      <c r="G58" s="191"/>
      <c r="H58" s="176"/>
    </row>
    <row r="59" spans="1:8" ht="12.75">
      <c r="A59" s="188"/>
      <c r="B59" s="37" t="s">
        <v>212</v>
      </c>
      <c r="C59" s="37"/>
      <c r="D59" s="37"/>
      <c r="E59" s="257"/>
      <c r="F59" s="194"/>
      <c r="G59" s="194"/>
      <c r="H59" s="251">
        <f>SUM(E59:G59)</f>
        <v>0</v>
      </c>
    </row>
    <row r="60" spans="1:8" ht="12.75">
      <c r="A60" s="188"/>
      <c r="B60" s="37" t="s">
        <v>266</v>
      </c>
      <c r="C60" s="37"/>
      <c r="D60" s="37"/>
      <c r="E60" s="193"/>
      <c r="F60" s="194"/>
      <c r="G60" s="194"/>
      <c r="H60" s="251">
        <f>SUM(E60:G60)</f>
        <v>0</v>
      </c>
    </row>
    <row r="61" spans="1:8" ht="12.75">
      <c r="A61" s="188" t="s">
        <v>60</v>
      </c>
      <c r="B61" s="37"/>
      <c r="C61" s="37"/>
      <c r="D61" s="37"/>
      <c r="E61" s="232">
        <f>SUM(E59:E60)</f>
        <v>0</v>
      </c>
      <c r="F61" s="226">
        <f>SUM(F59:F60)</f>
        <v>0</v>
      </c>
      <c r="G61" s="226">
        <f>SUM(G59:G60)</f>
        <v>0</v>
      </c>
      <c r="H61" s="227">
        <f>SUM(H59:H60)</f>
        <v>0</v>
      </c>
    </row>
    <row r="62" spans="1:8" ht="9" customHeight="1">
      <c r="A62" s="188"/>
      <c r="B62" s="37"/>
      <c r="C62" s="37"/>
      <c r="D62" s="37"/>
      <c r="E62" s="190"/>
      <c r="F62" s="191"/>
      <c r="G62" s="191"/>
      <c r="H62" s="192"/>
    </row>
    <row r="63" spans="1:8" ht="13.5" thickBot="1">
      <c r="A63" s="178" t="s">
        <v>70</v>
      </c>
      <c r="B63" s="177"/>
      <c r="C63" s="177"/>
      <c r="D63" s="177"/>
      <c r="E63" s="258">
        <f>E61+E56+E48</f>
        <v>0</v>
      </c>
      <c r="F63" s="259">
        <f>F61+F56+F48</f>
        <v>0</v>
      </c>
      <c r="G63" s="259">
        <f>G61+G56+G48</f>
        <v>0</v>
      </c>
      <c r="H63" s="260">
        <f>H61+H56+H48</f>
        <v>0</v>
      </c>
    </row>
    <row r="64" spans="1:8" ht="12.75">
      <c r="A64" s="261" t="s">
        <v>130</v>
      </c>
      <c r="B64" s="37"/>
      <c r="C64" s="37"/>
      <c r="D64" s="262" t="s">
        <v>67</v>
      </c>
      <c r="E64" s="190"/>
      <c r="F64" s="191"/>
      <c r="G64" s="191"/>
      <c r="H64" s="176"/>
    </row>
    <row r="65" spans="1:10" ht="12.75">
      <c r="A65" s="188"/>
      <c r="B65" s="37" t="s">
        <v>347</v>
      </c>
      <c r="C65" s="37"/>
      <c r="D65" s="263">
        <v>0</v>
      </c>
      <c r="E65" s="264">
        <f>E$48*$D65</f>
        <v>0</v>
      </c>
      <c r="F65" s="265">
        <f>F$48*$D65</f>
        <v>0</v>
      </c>
      <c r="G65" s="265">
        <f>G$48*$D65</f>
        <v>0</v>
      </c>
      <c r="H65" s="251">
        <f aca="true" t="shared" si="2" ref="H65:H71">SUM(E65:G65)</f>
        <v>0</v>
      </c>
      <c r="J65" s="390"/>
    </row>
    <row r="66" spans="1:8" ht="12.75">
      <c r="A66" s="188"/>
      <c r="B66" s="37" t="s">
        <v>348</v>
      </c>
      <c r="C66" s="37"/>
      <c r="D66" s="263">
        <v>0</v>
      </c>
      <c r="E66" s="264">
        <f aca="true" t="shared" si="3" ref="E66:G73">E$48*$D66</f>
        <v>0</v>
      </c>
      <c r="F66" s="265">
        <f t="shared" si="3"/>
        <v>0</v>
      </c>
      <c r="G66" s="265">
        <f t="shared" si="3"/>
        <v>0</v>
      </c>
      <c r="H66" s="251">
        <f t="shared" si="2"/>
        <v>0</v>
      </c>
    </row>
    <row r="67" spans="1:8" ht="12.75">
      <c r="A67" s="188"/>
      <c r="B67" s="37" t="s">
        <v>349</v>
      </c>
      <c r="C67" s="37"/>
      <c r="D67" s="263">
        <v>0</v>
      </c>
      <c r="E67" s="264">
        <f t="shared" si="3"/>
        <v>0</v>
      </c>
      <c r="F67" s="265">
        <f t="shared" si="3"/>
        <v>0</v>
      </c>
      <c r="G67" s="265">
        <f t="shared" si="3"/>
        <v>0</v>
      </c>
      <c r="H67" s="251">
        <f t="shared" si="2"/>
        <v>0</v>
      </c>
    </row>
    <row r="68" spans="1:8" ht="12.75">
      <c r="A68" s="188"/>
      <c r="B68" s="37" t="s">
        <v>360</v>
      </c>
      <c r="C68" s="37"/>
      <c r="D68" s="263">
        <v>0</v>
      </c>
      <c r="E68" s="264">
        <f t="shared" si="3"/>
        <v>0</v>
      </c>
      <c r="F68" s="265">
        <f t="shared" si="3"/>
        <v>0</v>
      </c>
      <c r="G68" s="265">
        <f t="shared" si="3"/>
        <v>0</v>
      </c>
      <c r="H68" s="251">
        <f t="shared" si="2"/>
        <v>0</v>
      </c>
    </row>
    <row r="69" spans="1:8" ht="12.75">
      <c r="A69" s="188"/>
      <c r="B69" s="37" t="s">
        <v>361</v>
      </c>
      <c r="C69" s="37"/>
      <c r="D69" s="263">
        <v>0</v>
      </c>
      <c r="E69" s="264">
        <f t="shared" si="3"/>
        <v>0</v>
      </c>
      <c r="F69" s="265">
        <f t="shared" si="3"/>
        <v>0</v>
      </c>
      <c r="G69" s="265">
        <f t="shared" si="3"/>
        <v>0</v>
      </c>
      <c r="H69" s="251">
        <f t="shared" si="2"/>
        <v>0</v>
      </c>
    </row>
    <row r="70" spans="1:8" ht="12.75">
      <c r="A70" s="188"/>
      <c r="B70" s="37" t="s">
        <v>362</v>
      </c>
      <c r="C70" s="37"/>
      <c r="D70" s="263">
        <v>0</v>
      </c>
      <c r="E70" s="264">
        <f t="shared" si="3"/>
        <v>0</v>
      </c>
      <c r="F70" s="265">
        <f t="shared" si="3"/>
        <v>0</v>
      </c>
      <c r="G70" s="265">
        <f t="shared" si="3"/>
        <v>0</v>
      </c>
      <c r="H70" s="251">
        <f t="shared" si="2"/>
        <v>0</v>
      </c>
    </row>
    <row r="71" spans="1:8" ht="12.75">
      <c r="A71" s="188"/>
      <c r="B71" s="37" t="s">
        <v>365</v>
      </c>
      <c r="C71" s="37"/>
      <c r="D71" s="263">
        <v>0</v>
      </c>
      <c r="E71" s="264">
        <f t="shared" si="3"/>
        <v>0</v>
      </c>
      <c r="F71" s="265">
        <f t="shared" si="3"/>
        <v>0</v>
      </c>
      <c r="G71" s="265">
        <f t="shared" si="3"/>
        <v>0</v>
      </c>
      <c r="H71" s="251">
        <f t="shared" si="2"/>
        <v>0</v>
      </c>
    </row>
    <row r="72" spans="1:8" ht="12.75">
      <c r="A72" s="188"/>
      <c r="B72" s="415" t="str">
        <f>_xlfn.CONCAT("To ",'5 Comp'!K7,"  (6D)")</f>
        <v>To Bulky/Reusable  Materials Collection  (6D)</v>
      </c>
      <c r="C72" s="415"/>
      <c r="D72" s="263">
        <v>0</v>
      </c>
      <c r="E72" s="264">
        <f t="shared" si="3"/>
        <v>0</v>
      </c>
      <c r="F72" s="265">
        <f t="shared" si="3"/>
        <v>0</v>
      </c>
      <c r="G72" s="265">
        <f t="shared" si="3"/>
        <v>0</v>
      </c>
      <c r="H72" s="251">
        <f>SUM(E72:G72)</f>
        <v>0</v>
      </c>
    </row>
    <row r="73" spans="1:8" ht="12.75">
      <c r="A73" s="188"/>
      <c r="B73" s="415" t="str">
        <f>_xlfn.CONCAT("To ",'5 Comp'!L7," (6D)")</f>
        <v>To Other (6D)</v>
      </c>
      <c r="C73" s="415"/>
      <c r="D73" s="263">
        <v>0</v>
      </c>
      <c r="E73" s="264">
        <f t="shared" si="3"/>
        <v>0</v>
      </c>
      <c r="F73" s="265">
        <f t="shared" si="3"/>
        <v>0</v>
      </c>
      <c r="G73" s="265">
        <f t="shared" si="3"/>
        <v>0</v>
      </c>
      <c r="H73" s="251">
        <f>SUM(E73:G73)</f>
        <v>0</v>
      </c>
    </row>
    <row r="74" spans="1:8" ht="12.75">
      <c r="A74" s="188" t="s">
        <v>131</v>
      </c>
      <c r="B74" s="37"/>
      <c r="C74" s="37"/>
      <c r="D74" s="266">
        <f>SUM(D65:D73)</f>
        <v>0</v>
      </c>
      <c r="E74" s="202">
        <f>SUM(E65:E73)</f>
        <v>0</v>
      </c>
      <c r="F74" s="203">
        <f>SUM(F65:F73)</f>
        <v>0</v>
      </c>
      <c r="G74" s="203">
        <f>SUM(G65:G73)</f>
        <v>0</v>
      </c>
      <c r="H74" s="204">
        <f>SUM(H65:H73)</f>
        <v>0</v>
      </c>
    </row>
    <row r="75" spans="1:8" ht="12.75">
      <c r="A75" s="188"/>
      <c r="B75" s="37"/>
      <c r="C75" s="37"/>
      <c r="D75" s="267"/>
      <c r="E75" s="190"/>
      <c r="F75" s="191"/>
      <c r="G75" s="191"/>
      <c r="H75" s="176"/>
    </row>
    <row r="76" spans="1:8" ht="12.75">
      <c r="A76" s="261" t="s">
        <v>132</v>
      </c>
      <c r="B76" s="37"/>
      <c r="C76" s="37"/>
      <c r="D76" s="268"/>
      <c r="E76" s="190"/>
      <c r="F76" s="191"/>
      <c r="G76" s="191"/>
      <c r="H76" s="176"/>
    </row>
    <row r="77" spans="1:8" ht="12.75">
      <c r="A77" s="188"/>
      <c r="B77" s="37" t="s">
        <v>347</v>
      </c>
      <c r="C77" s="37"/>
      <c r="D77" s="263">
        <v>0</v>
      </c>
      <c r="E77" s="264">
        <f>E$56*$D77</f>
        <v>0</v>
      </c>
      <c r="F77" s="265">
        <f>F$56*$D77</f>
        <v>0</v>
      </c>
      <c r="G77" s="265">
        <f>G$56*$D77</f>
        <v>0</v>
      </c>
      <c r="H77" s="251">
        <f aca="true" t="shared" si="4" ref="H77:H85">SUM(E77:G77)</f>
        <v>0</v>
      </c>
    </row>
    <row r="78" spans="1:8" ht="12.75">
      <c r="A78" s="188"/>
      <c r="B78" s="37" t="s">
        <v>348</v>
      </c>
      <c r="C78" s="37"/>
      <c r="D78" s="263">
        <v>0</v>
      </c>
      <c r="E78" s="264">
        <f aca="true" t="shared" si="5" ref="E78:G85">E$56*$D78</f>
        <v>0</v>
      </c>
      <c r="F78" s="265">
        <f t="shared" si="5"/>
        <v>0</v>
      </c>
      <c r="G78" s="265">
        <f t="shared" si="5"/>
        <v>0</v>
      </c>
      <c r="H78" s="251">
        <f t="shared" si="4"/>
        <v>0</v>
      </c>
    </row>
    <row r="79" spans="1:8" ht="12.75">
      <c r="A79" s="188"/>
      <c r="B79" s="37" t="s">
        <v>350</v>
      </c>
      <c r="C79" s="37"/>
      <c r="D79" s="263">
        <v>0</v>
      </c>
      <c r="E79" s="264">
        <f t="shared" si="5"/>
        <v>0</v>
      </c>
      <c r="F79" s="265">
        <f t="shared" si="5"/>
        <v>0</v>
      </c>
      <c r="G79" s="265">
        <f t="shared" si="5"/>
        <v>0</v>
      </c>
      <c r="H79" s="251">
        <f t="shared" si="4"/>
        <v>0</v>
      </c>
    </row>
    <row r="80" spans="1:8" ht="12.75">
      <c r="A80" s="188"/>
      <c r="B80" s="37" t="s">
        <v>360</v>
      </c>
      <c r="C80" s="37"/>
      <c r="D80" s="263">
        <v>0</v>
      </c>
      <c r="E80" s="264">
        <f t="shared" si="5"/>
        <v>0</v>
      </c>
      <c r="F80" s="265">
        <f t="shared" si="5"/>
        <v>0</v>
      </c>
      <c r="G80" s="265">
        <f t="shared" si="5"/>
        <v>0</v>
      </c>
      <c r="H80" s="251">
        <f t="shared" si="4"/>
        <v>0</v>
      </c>
    </row>
    <row r="81" spans="1:8" ht="12.75">
      <c r="A81" s="188"/>
      <c r="B81" s="37" t="s">
        <v>361</v>
      </c>
      <c r="C81" s="37"/>
      <c r="D81" s="263">
        <v>0</v>
      </c>
      <c r="E81" s="264">
        <f t="shared" si="5"/>
        <v>0</v>
      </c>
      <c r="F81" s="265">
        <f t="shared" si="5"/>
        <v>0</v>
      </c>
      <c r="G81" s="265">
        <f t="shared" si="5"/>
        <v>0</v>
      </c>
      <c r="H81" s="251">
        <f t="shared" si="4"/>
        <v>0</v>
      </c>
    </row>
    <row r="82" spans="1:8" ht="12.75">
      <c r="A82" s="188"/>
      <c r="B82" s="37" t="s">
        <v>363</v>
      </c>
      <c r="C82" s="37"/>
      <c r="D82" s="263">
        <v>0</v>
      </c>
      <c r="E82" s="264">
        <f t="shared" si="5"/>
        <v>0</v>
      </c>
      <c r="F82" s="265">
        <f t="shared" si="5"/>
        <v>0</v>
      </c>
      <c r="G82" s="265">
        <f t="shared" si="5"/>
        <v>0</v>
      </c>
      <c r="H82" s="251">
        <f t="shared" si="4"/>
        <v>0</v>
      </c>
    </row>
    <row r="83" spans="1:8" ht="12.75">
      <c r="A83" s="188"/>
      <c r="B83" s="415" t="s">
        <v>365</v>
      </c>
      <c r="C83" s="415"/>
      <c r="D83" s="263">
        <v>0</v>
      </c>
      <c r="E83" s="264">
        <f t="shared" si="5"/>
        <v>0</v>
      </c>
      <c r="F83" s="265">
        <f t="shared" si="5"/>
        <v>0</v>
      </c>
      <c r="G83" s="265">
        <f t="shared" si="5"/>
        <v>0</v>
      </c>
      <c r="H83" s="251">
        <f t="shared" si="4"/>
        <v>0</v>
      </c>
    </row>
    <row r="84" spans="1:8" ht="12.75">
      <c r="A84" s="188"/>
      <c r="B84" s="415" t="str">
        <f>B72</f>
        <v>To Bulky/Reusable  Materials Collection  (6D)</v>
      </c>
      <c r="C84" s="415"/>
      <c r="D84" s="263">
        <v>0</v>
      </c>
      <c r="E84" s="264">
        <f t="shared" si="5"/>
        <v>0</v>
      </c>
      <c r="F84" s="265">
        <f t="shared" si="5"/>
        <v>0</v>
      </c>
      <c r="G84" s="265">
        <f t="shared" si="5"/>
        <v>0</v>
      </c>
      <c r="H84" s="251">
        <f>SUM(E84:G84)</f>
        <v>0</v>
      </c>
    </row>
    <row r="85" spans="1:8" ht="12.75">
      <c r="A85" s="188"/>
      <c r="B85" s="415" t="str">
        <f>B73</f>
        <v>To Other (6D)</v>
      </c>
      <c r="C85" s="415"/>
      <c r="D85" s="263">
        <v>0</v>
      </c>
      <c r="E85" s="264">
        <f t="shared" si="5"/>
        <v>0</v>
      </c>
      <c r="F85" s="265">
        <f t="shared" si="5"/>
        <v>0</v>
      </c>
      <c r="G85" s="265">
        <f t="shared" si="5"/>
        <v>0</v>
      </c>
      <c r="H85" s="251">
        <f t="shared" si="4"/>
        <v>0</v>
      </c>
    </row>
    <row r="86" spans="1:8" ht="12.75">
      <c r="A86" s="188" t="s">
        <v>134</v>
      </c>
      <c r="B86" s="37"/>
      <c r="C86" s="37"/>
      <c r="D86" s="266">
        <f>SUM(D77:D85)</f>
        <v>0</v>
      </c>
      <c r="E86" s="202">
        <f>SUM(E77:E85)</f>
        <v>0</v>
      </c>
      <c r="F86" s="203">
        <f>SUM(F77:F85)</f>
        <v>0</v>
      </c>
      <c r="G86" s="203">
        <f>SUM(G77:G85)</f>
        <v>0</v>
      </c>
      <c r="H86" s="204">
        <f>SUM(H77:H85)</f>
        <v>0</v>
      </c>
    </row>
    <row r="87" spans="1:8" ht="12.75">
      <c r="A87" s="188"/>
      <c r="B87" s="37"/>
      <c r="C87" s="37"/>
      <c r="D87" s="267"/>
      <c r="E87" s="190"/>
      <c r="F87" s="191"/>
      <c r="G87" s="191"/>
      <c r="H87" s="176"/>
    </row>
    <row r="88" spans="1:8" ht="12.75">
      <c r="A88" s="261" t="s">
        <v>133</v>
      </c>
      <c r="B88" s="37"/>
      <c r="C88" s="37"/>
      <c r="D88" s="268"/>
      <c r="E88" s="190"/>
      <c r="F88" s="191"/>
      <c r="G88" s="191"/>
      <c r="H88" s="176"/>
    </row>
    <row r="89" spans="1:8" ht="12.75">
      <c r="A89" s="188"/>
      <c r="B89" s="37" t="s">
        <v>347</v>
      </c>
      <c r="C89" s="37"/>
      <c r="D89" s="263">
        <v>0</v>
      </c>
      <c r="E89" s="264">
        <f>E$61*$D89</f>
        <v>0</v>
      </c>
      <c r="F89" s="265">
        <f>F$61*$D89</f>
        <v>0</v>
      </c>
      <c r="G89" s="265">
        <f>G$61*$D89</f>
        <v>0</v>
      </c>
      <c r="H89" s="251">
        <f aca="true" t="shared" si="6" ref="H89:H97">SUM(E89:G89)</f>
        <v>0</v>
      </c>
    </row>
    <row r="90" spans="1:8" ht="12.75">
      <c r="A90" s="188"/>
      <c r="B90" s="37" t="s">
        <v>348</v>
      </c>
      <c r="C90" s="37"/>
      <c r="D90" s="263">
        <v>0</v>
      </c>
      <c r="E90" s="264">
        <f aca="true" t="shared" si="7" ref="E90:G97">E$61*$D90</f>
        <v>0</v>
      </c>
      <c r="F90" s="265">
        <f t="shared" si="7"/>
        <v>0</v>
      </c>
      <c r="G90" s="265">
        <f t="shared" si="7"/>
        <v>0</v>
      </c>
      <c r="H90" s="251">
        <f t="shared" si="6"/>
        <v>0</v>
      </c>
    </row>
    <row r="91" spans="1:8" ht="12.75">
      <c r="A91" s="188"/>
      <c r="B91" s="37" t="s">
        <v>350</v>
      </c>
      <c r="C91" s="37"/>
      <c r="D91" s="263">
        <v>0</v>
      </c>
      <c r="E91" s="264">
        <f t="shared" si="7"/>
        <v>0</v>
      </c>
      <c r="F91" s="265">
        <f t="shared" si="7"/>
        <v>0</v>
      </c>
      <c r="G91" s="265">
        <f t="shared" si="7"/>
        <v>0</v>
      </c>
      <c r="H91" s="251">
        <f t="shared" si="6"/>
        <v>0</v>
      </c>
    </row>
    <row r="92" spans="1:8" ht="12.75">
      <c r="A92" s="188"/>
      <c r="B92" s="37" t="s">
        <v>360</v>
      </c>
      <c r="C92" s="37"/>
      <c r="D92" s="263">
        <v>0</v>
      </c>
      <c r="E92" s="264">
        <f t="shared" si="7"/>
        <v>0</v>
      </c>
      <c r="F92" s="265">
        <f t="shared" si="7"/>
        <v>0</v>
      </c>
      <c r="G92" s="265">
        <f t="shared" si="7"/>
        <v>0</v>
      </c>
      <c r="H92" s="251">
        <f t="shared" si="6"/>
        <v>0</v>
      </c>
    </row>
    <row r="93" spans="1:8" ht="12.75">
      <c r="A93" s="188"/>
      <c r="B93" s="37" t="s">
        <v>361</v>
      </c>
      <c r="C93" s="37"/>
      <c r="D93" s="263">
        <v>0</v>
      </c>
      <c r="E93" s="264">
        <f t="shared" si="7"/>
        <v>0</v>
      </c>
      <c r="F93" s="265">
        <f t="shared" si="7"/>
        <v>0</v>
      </c>
      <c r="G93" s="265">
        <f t="shared" si="7"/>
        <v>0</v>
      </c>
      <c r="H93" s="251">
        <f t="shared" si="6"/>
        <v>0</v>
      </c>
    </row>
    <row r="94" spans="1:8" ht="12.75">
      <c r="A94" s="188"/>
      <c r="B94" s="37" t="s">
        <v>364</v>
      </c>
      <c r="C94" s="37"/>
      <c r="D94" s="263">
        <v>0</v>
      </c>
      <c r="E94" s="264">
        <f t="shared" si="7"/>
        <v>0</v>
      </c>
      <c r="F94" s="265">
        <f t="shared" si="7"/>
        <v>0</v>
      </c>
      <c r="G94" s="265">
        <f t="shared" si="7"/>
        <v>0</v>
      </c>
      <c r="H94" s="251">
        <f t="shared" si="6"/>
        <v>0</v>
      </c>
    </row>
    <row r="95" spans="1:8" ht="12.75">
      <c r="A95" s="188"/>
      <c r="B95" s="37" t="s">
        <v>365</v>
      </c>
      <c r="C95" s="37"/>
      <c r="D95" s="263">
        <v>0</v>
      </c>
      <c r="E95" s="264">
        <f t="shared" si="7"/>
        <v>0</v>
      </c>
      <c r="F95" s="265">
        <f t="shared" si="7"/>
        <v>0</v>
      </c>
      <c r="G95" s="265">
        <f t="shared" si="7"/>
        <v>0</v>
      </c>
      <c r="H95" s="251">
        <f t="shared" si="6"/>
        <v>0</v>
      </c>
    </row>
    <row r="96" spans="1:8" ht="12.75">
      <c r="A96" s="188"/>
      <c r="B96" s="415" t="str">
        <f>B84</f>
        <v>To Bulky/Reusable  Materials Collection  (6D)</v>
      </c>
      <c r="C96" s="415"/>
      <c r="D96" s="263">
        <v>0</v>
      </c>
      <c r="E96" s="264">
        <f t="shared" si="7"/>
        <v>0</v>
      </c>
      <c r="F96" s="265">
        <f t="shared" si="7"/>
        <v>0</v>
      </c>
      <c r="G96" s="265">
        <f t="shared" si="7"/>
        <v>0</v>
      </c>
      <c r="H96" s="251">
        <f>SUM(E96:G96)</f>
        <v>0</v>
      </c>
    </row>
    <row r="97" spans="1:8" ht="12.75">
      <c r="A97" s="188"/>
      <c r="B97" s="415" t="str">
        <f>B85</f>
        <v>To Other (6D)</v>
      </c>
      <c r="C97" s="37"/>
      <c r="D97" s="263">
        <v>0</v>
      </c>
      <c r="E97" s="264">
        <f t="shared" si="7"/>
        <v>0</v>
      </c>
      <c r="F97" s="265">
        <f t="shared" si="7"/>
        <v>0</v>
      </c>
      <c r="G97" s="265">
        <f t="shared" si="7"/>
        <v>0</v>
      </c>
      <c r="H97" s="251">
        <f t="shared" si="6"/>
        <v>0</v>
      </c>
    </row>
    <row r="98" spans="1:8" ht="12.75">
      <c r="A98" s="188" t="s">
        <v>135</v>
      </c>
      <c r="B98" s="37"/>
      <c r="C98" s="37"/>
      <c r="D98" s="266">
        <f>SUM(D89:D97)</f>
        <v>0</v>
      </c>
      <c r="E98" s="202">
        <f>SUM(E89:E97)</f>
        <v>0</v>
      </c>
      <c r="F98" s="203">
        <f>SUM(F89:F97)</f>
        <v>0</v>
      </c>
      <c r="G98" s="203">
        <f>SUM(G89:G97)</f>
        <v>0</v>
      </c>
      <c r="H98" s="204">
        <f>SUM(H89:H97)</f>
        <v>0</v>
      </c>
    </row>
    <row r="99" spans="1:8" ht="12.75">
      <c r="A99" s="188"/>
      <c r="B99" s="37"/>
      <c r="C99" s="37"/>
      <c r="D99" s="37"/>
      <c r="E99" s="190"/>
      <c r="F99" s="191"/>
      <c r="G99" s="191"/>
      <c r="H99" s="176"/>
    </row>
    <row r="100" spans="1:8" ht="12.75">
      <c r="A100" s="188"/>
      <c r="B100" s="37"/>
      <c r="C100" s="37"/>
      <c r="D100" s="37"/>
      <c r="E100" s="190"/>
      <c r="F100" s="191"/>
      <c r="G100" s="191"/>
      <c r="H100" s="176"/>
    </row>
    <row r="101" spans="1:8" ht="13.5" thickBot="1">
      <c r="A101" s="178" t="s">
        <v>68</v>
      </c>
      <c r="B101" s="177"/>
      <c r="C101" s="177"/>
      <c r="D101" s="177"/>
      <c r="E101" s="269">
        <f>E86+E74+E98</f>
        <v>0</v>
      </c>
      <c r="F101" s="270">
        <f>F86+F74+F98</f>
        <v>0</v>
      </c>
      <c r="G101" s="270">
        <f>G86+G74+G98</f>
        <v>0</v>
      </c>
      <c r="H101" s="271">
        <f>H86+H74+H98</f>
        <v>0</v>
      </c>
    </row>
    <row r="102" spans="5:7" ht="12.75">
      <c r="E102" s="236"/>
      <c r="F102" s="236"/>
      <c r="G102" s="236"/>
    </row>
    <row r="103" spans="5:7" ht="12.75">
      <c r="E103" s="236"/>
      <c r="F103" s="236"/>
      <c r="G103" s="236"/>
    </row>
    <row r="104" spans="5:7" ht="12.75">
      <c r="E104" s="236"/>
      <c r="F104" s="236"/>
      <c r="G104" s="236"/>
    </row>
    <row r="105" spans="5:7" ht="12.75">
      <c r="E105" s="236"/>
      <c r="F105" s="236"/>
      <c r="G105" s="236"/>
    </row>
    <row r="106" spans="5:7" ht="12.75">
      <c r="E106" s="236"/>
      <c r="F106" s="236"/>
      <c r="G106" s="236"/>
    </row>
  </sheetData>
  <sheetProtection/>
  <mergeCells count="2">
    <mergeCell ref="E4:H4"/>
    <mergeCell ref="E5:H5"/>
  </mergeCells>
  <printOptions horizontalCentered="1"/>
  <pageMargins left="0.18" right="0" top="0.73" bottom="0.5" header="0.57" footer="0.25"/>
  <pageSetup fitToHeight="2" horizontalDpi="600" verticalDpi="600" orientation="portrait" scale="84" r:id="rId1"/>
  <headerFooter alignWithMargins="0">
    <oddHeader>&amp;C&amp;"Book Antiqua,Bold"Form 6E</oddHeader>
    <oddFooter>&amp;R Page &amp;P of &amp;N</oddFooter>
  </headerFooter>
  <rowBreaks count="1" manualBreakCount="1">
    <brk id="6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K101"/>
  <sheetViews>
    <sheetView zoomScalePageLayoutView="0" workbookViewId="0" topLeftCell="A70">
      <selection activeCell="F17" sqref="F17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43.140625" style="1" customWidth="1"/>
    <col min="4" max="4" width="9.00390625" style="1" bestFit="1" customWidth="1"/>
    <col min="5" max="5" width="7.57421875" style="1" customWidth="1"/>
    <col min="6" max="6" width="18.8515625" style="236" customWidth="1"/>
    <col min="7" max="7" width="2.00390625" style="1" customWidth="1"/>
    <col min="8" max="8" width="21.00390625" style="1" bestFit="1" customWidth="1"/>
    <col min="9" max="9" width="10.421875" style="1" bestFit="1" customWidth="1"/>
    <col min="10" max="10" width="13.28125" style="1" customWidth="1"/>
    <col min="11" max="16384" width="9.140625" style="1" customWidth="1"/>
  </cols>
  <sheetData>
    <row r="1" spans="1:6" ht="17.25" customHeight="1">
      <c r="A1" s="26" t="s">
        <v>71</v>
      </c>
      <c r="B1" s="26"/>
      <c r="C1" s="26"/>
      <c r="D1" s="26"/>
      <c r="E1" s="26"/>
      <c r="F1" s="2" t="str">
        <f>'2 Op_Statistics'!$N$1</f>
        <v>Stanford University Base Services</v>
      </c>
    </row>
    <row r="2" spans="1:6" ht="17.25" customHeight="1">
      <c r="A2" s="26" t="str">
        <f>'1 Gen_Info'!B2</f>
        <v>Proposer Name: </v>
      </c>
      <c r="C2" s="26"/>
      <c r="D2" s="26"/>
      <c r="F2" s="1"/>
    </row>
    <row r="3" ht="9.75" customHeight="1"/>
    <row r="4" spans="1:6" ht="18" customHeight="1">
      <c r="A4" s="321" t="s">
        <v>298</v>
      </c>
      <c r="B4" s="322"/>
      <c r="C4" s="322"/>
      <c r="D4" s="322"/>
      <c r="E4" s="322"/>
      <c r="F4" s="323"/>
    </row>
    <row r="5" ht="6" customHeight="1"/>
    <row r="6" spans="1:9" ht="15.75" customHeight="1">
      <c r="A6" s="320"/>
      <c r="B6" s="320"/>
      <c r="C6" s="320"/>
      <c r="D6" s="320"/>
      <c r="E6" s="320"/>
      <c r="F6" s="324" t="s">
        <v>172</v>
      </c>
      <c r="I6" s="390"/>
    </row>
    <row r="7" spans="1:6" ht="48.75" customHeight="1">
      <c r="A7" s="317"/>
      <c r="B7" s="325" t="s">
        <v>297</v>
      </c>
      <c r="C7" s="317"/>
      <c r="D7" s="317"/>
      <c r="E7" s="317"/>
      <c r="F7" s="326" t="s">
        <v>380</v>
      </c>
    </row>
    <row r="8" ht="5.25" customHeight="1">
      <c r="F8" s="327"/>
    </row>
    <row r="9" ht="12.75">
      <c r="A9" s="1" t="s">
        <v>34</v>
      </c>
    </row>
    <row r="10" spans="2:6" ht="12.75">
      <c r="B10" s="1" t="s">
        <v>35</v>
      </c>
      <c r="F10" s="253">
        <f>'Form 6A'!I10+'Form 6B'!I10+J10+'Form 6C'!G10+'Form 6D'!H10</f>
        <v>0</v>
      </c>
    </row>
    <row r="11" spans="2:6" ht="12.75">
      <c r="B11" s="1" t="s">
        <v>36</v>
      </c>
      <c r="F11" s="253">
        <f>'Form 6A'!I11+'Form 6B'!I11+J11+'Form 6C'!G11+'Form 6D'!H11</f>
        <v>0</v>
      </c>
    </row>
    <row r="12" spans="2:6" ht="12.75">
      <c r="B12" s="1" t="s">
        <v>37</v>
      </c>
      <c r="F12" s="253">
        <f>'Form 6A'!I12+'Form 6B'!I12+J12+'Form 6C'!G12+'Form 6D'!H12</f>
        <v>0</v>
      </c>
    </row>
    <row r="13" spans="2:6" ht="12.75">
      <c r="B13" s="1" t="s">
        <v>38</v>
      </c>
      <c r="F13" s="253">
        <f>'Form 6A'!I13+'Form 6B'!I13+J13+'Form 6C'!G13+'Form 6D'!H13</f>
        <v>0</v>
      </c>
    </row>
    <row r="14" spans="2:6" ht="12.75">
      <c r="B14" s="1" t="s">
        <v>39</v>
      </c>
      <c r="F14" s="253">
        <f>'Form 6A'!I14+'Form 6B'!I14+J14+'Form 6C'!G14+'Form 6D'!H14</f>
        <v>0</v>
      </c>
    </row>
    <row r="15" spans="2:6" ht="12.75">
      <c r="B15" s="1" t="s">
        <v>148</v>
      </c>
      <c r="F15" s="253">
        <f>'Form 6A'!I15+'Form 6B'!I15+J15+'Form 6C'!G15+'Form 6D'!H15</f>
        <v>0</v>
      </c>
    </row>
    <row r="16" spans="2:6" ht="12.75">
      <c r="B16" s="1" t="s">
        <v>149</v>
      </c>
      <c r="F16" s="253">
        <f>'Form 6A'!I16+'Form 6B'!I16+J16+'Form 6C'!G16+'Form 6D'!H16</f>
        <v>0</v>
      </c>
    </row>
    <row r="17" spans="2:6" ht="12.75">
      <c r="B17" s="1" t="s">
        <v>40</v>
      </c>
      <c r="F17" s="253">
        <f>'Form 6A'!I17+'Form 6B'!I17+J17+'Form 6C'!G17+'Form 6D'!H17</f>
        <v>0</v>
      </c>
    </row>
    <row r="18" spans="2:6" ht="12.75">
      <c r="B18" s="1" t="s">
        <v>41</v>
      </c>
      <c r="F18" s="253">
        <f>'Form 6A'!I18+'Form 6B'!I18+J18+'Form 6C'!G18+'Form 6D'!H18</f>
        <v>0</v>
      </c>
    </row>
    <row r="19" spans="2:6" ht="12.75">
      <c r="B19" s="1" t="s">
        <v>42</v>
      </c>
      <c r="F19" s="253">
        <f>'Form 6A'!I19+'Form 6B'!I19+J19+'Form 6C'!G19+'Form 6D'!H19</f>
        <v>0</v>
      </c>
    </row>
    <row r="20" spans="2:6" ht="12.75">
      <c r="B20" s="1" t="s">
        <v>43</v>
      </c>
      <c r="F20" s="253">
        <f>'Form 6A'!I20+'Form 6B'!I20+J20+'Form 6C'!G20+'Form 6D'!H20</f>
        <v>0</v>
      </c>
    </row>
    <row r="21" spans="1:6" ht="12.75">
      <c r="A21" s="1" t="s">
        <v>44</v>
      </c>
      <c r="F21" s="197">
        <f>SUM(F10:F20)</f>
        <v>0</v>
      </c>
    </row>
    <row r="22" ht="8.25" customHeight="1"/>
    <row r="23" spans="1:6" ht="12.75">
      <c r="A23" s="1" t="s">
        <v>290</v>
      </c>
      <c r="F23" s="191"/>
    </row>
    <row r="24" spans="2:6" ht="12.75">
      <c r="B24" s="1" t="s">
        <v>46</v>
      </c>
      <c r="F24" s="253">
        <f>'Form 6A'!I24+'Form 6B'!I24+J24+'Form 6C'!G24+'Form 6D'!H24</f>
        <v>0</v>
      </c>
    </row>
    <row r="25" spans="2:6" ht="12.75">
      <c r="B25" s="1" t="s">
        <v>150</v>
      </c>
      <c r="F25" s="253">
        <f>'Form 6A'!I25+'Form 6B'!I25+J25+'Form 6C'!G25+'Form 6D'!H25</f>
        <v>0</v>
      </c>
    </row>
    <row r="26" spans="2:6" ht="12.75">
      <c r="B26" s="1" t="s">
        <v>47</v>
      </c>
      <c r="F26" s="253">
        <f>'Form 6A'!I26+'Form 6B'!I26+J26+'Form 6C'!G26+'Form 6D'!H26</f>
        <v>0</v>
      </c>
    </row>
    <row r="27" spans="2:6" ht="12.75">
      <c r="B27" s="1" t="s">
        <v>43</v>
      </c>
      <c r="F27" s="253">
        <f>'Form 6A'!I27+'Form 6B'!I27+J27+'Form 6C'!G27+'Form 6D'!H27</f>
        <v>0</v>
      </c>
    </row>
    <row r="28" spans="1:6" ht="12.75">
      <c r="A28" s="1" t="s">
        <v>48</v>
      </c>
      <c r="F28" s="197">
        <f>SUM(F24:F27)</f>
        <v>0</v>
      </c>
    </row>
    <row r="29" ht="12.75">
      <c r="F29" s="200"/>
    </row>
    <row r="30" spans="1:6" ht="12.75">
      <c r="A30" s="1" t="s">
        <v>127</v>
      </c>
      <c r="F30" s="253">
        <f>'Form 6A'!I30+'Form 6B'!I30+J30+'Form 6C'!G30+'Form 6D'!H30</f>
        <v>0</v>
      </c>
    </row>
    <row r="32" ht="12.75">
      <c r="A32" s="1" t="s">
        <v>5</v>
      </c>
    </row>
    <row r="33" spans="2:6" ht="12.75">
      <c r="B33" s="1" t="s">
        <v>49</v>
      </c>
      <c r="F33" s="253">
        <f>'Form 6A'!I33+'Form 6B'!I33+J33+'Form 6C'!G33+'Form 6D'!H33</f>
        <v>0</v>
      </c>
    </row>
    <row r="34" spans="2:6" ht="12.75">
      <c r="B34" s="1" t="s">
        <v>50</v>
      </c>
      <c r="F34" s="253">
        <f>'Form 6A'!I34+'Form 6B'!I34+J34+'Form 6C'!G34+'Form 6D'!H34</f>
        <v>0</v>
      </c>
    </row>
    <row r="35" spans="2:6" ht="12.75">
      <c r="B35" s="1" t="s">
        <v>56</v>
      </c>
      <c r="F35" s="253">
        <f>'Form 6A'!I35+'Form 6B'!I35+J35+'Form 6C'!G35+'Form 6D'!H35</f>
        <v>0</v>
      </c>
    </row>
    <row r="36" spans="2:6" ht="12.75">
      <c r="B36" s="1" t="s">
        <v>57</v>
      </c>
      <c r="F36" s="253">
        <f>'Form 6A'!I36+'Form 6B'!I36+J36+'Form 6C'!G36+'Form 6D'!H36</f>
        <v>0</v>
      </c>
    </row>
    <row r="37" spans="2:6" ht="12.75">
      <c r="B37" s="1" t="s">
        <v>43</v>
      </c>
      <c r="F37" s="253">
        <f>'Form 6A'!I37+'Form 6B'!I37+J37+'Form 6C'!G37+'Form 6D'!H37</f>
        <v>0</v>
      </c>
    </row>
    <row r="38" spans="1:6" ht="12.75">
      <c r="A38" s="1" t="s">
        <v>58</v>
      </c>
      <c r="F38" s="203">
        <f>SUM(F33:F37)</f>
        <v>0</v>
      </c>
    </row>
    <row r="39" ht="7.5" customHeight="1"/>
    <row r="40" ht="12.75">
      <c r="A40" s="1" t="s">
        <v>83</v>
      </c>
    </row>
    <row r="41" spans="2:6" ht="12.75">
      <c r="B41" s="1" t="s">
        <v>61</v>
      </c>
      <c r="F41" s="253">
        <f>'Form 6A'!I41+'Form 6B'!I41+J41+'Form 6C'!G41+'Form 6D'!H41</f>
        <v>0</v>
      </c>
    </row>
    <row r="42" spans="2:6" ht="12.75">
      <c r="B42" s="1" t="s">
        <v>62</v>
      </c>
      <c r="F42" s="253">
        <f>'Form 6A'!I42+'Form 6B'!I42+J42+'Form 6C'!G42+'Form 6D'!H42</f>
        <v>0</v>
      </c>
    </row>
    <row r="43" spans="2:6" ht="12.75">
      <c r="B43" s="1" t="s">
        <v>63</v>
      </c>
      <c r="F43" s="253">
        <f>'Form 6A'!I43+'Form 6B'!I43+J43+'Form 6C'!G43+'Form 6D'!H43</f>
        <v>0</v>
      </c>
    </row>
    <row r="44" spans="1:6" ht="12.75">
      <c r="A44" s="1" t="s">
        <v>84</v>
      </c>
      <c r="F44" s="203">
        <f>SUM(F41:F43)</f>
        <v>0</v>
      </c>
    </row>
    <row r="45" ht="9.75" customHeight="1">
      <c r="F45" s="200"/>
    </row>
    <row r="46" ht="12.75">
      <c r="A46" s="1" t="s">
        <v>291</v>
      </c>
    </row>
    <row r="47" spans="2:6" ht="12.75">
      <c r="B47" s="1" t="s">
        <v>238</v>
      </c>
      <c r="F47" s="224">
        <f>'Form 6A'!I47+'Form 6B'!I47+J47+'Form 6C'!G47+'Form 6D'!H47</f>
        <v>0</v>
      </c>
    </row>
    <row r="48" spans="2:6" ht="12.75">
      <c r="B48" s="1" t="s">
        <v>239</v>
      </c>
      <c r="F48" s="224">
        <f>'Form 6A'!I48+'Form 6B'!I48+J48+'Form 6C'!G48+'Form 6D'!H48</f>
        <v>0</v>
      </c>
    </row>
    <row r="49" spans="2:6" ht="12.75">
      <c r="B49" s="1" t="s">
        <v>240</v>
      </c>
      <c r="F49" s="224">
        <f>'Form 6A'!I49+'Form 6B'!I49+J49+'Form 6C'!G49+'Form 6D'!H49</f>
        <v>0</v>
      </c>
    </row>
    <row r="50" spans="1:6" ht="12.75">
      <c r="A50" s="1" t="s">
        <v>136</v>
      </c>
      <c r="F50" s="203">
        <f>SUM(F47:F49)</f>
        <v>0</v>
      </c>
    </row>
    <row r="51" ht="7.5" customHeight="1">
      <c r="F51" s="200"/>
    </row>
    <row r="52" ht="12.75">
      <c r="A52" s="1" t="s">
        <v>292</v>
      </c>
    </row>
    <row r="53" spans="2:6" ht="12.75">
      <c r="B53" s="1" t="s">
        <v>238</v>
      </c>
      <c r="F53" s="253">
        <f>'Form 6A'!I53+'Form 6B'!I53+J54+'Form 6C'!G53+'Form 6D'!H53</f>
        <v>0</v>
      </c>
    </row>
    <row r="54" spans="2:6" ht="12.75">
      <c r="B54" s="1" t="s">
        <v>239</v>
      </c>
      <c r="F54" s="253">
        <f>'Form 6A'!I54+'Form 6B'!I54+J55+'Form 6C'!G54+'Form 6D'!H54</f>
        <v>0</v>
      </c>
    </row>
    <row r="55" spans="2:6" ht="12.75">
      <c r="B55" s="1" t="s">
        <v>240</v>
      </c>
      <c r="F55" s="253">
        <f>'Form 6A'!I55+'Form 6B'!I55+'Form 6C'!G55+'Form 6D'!H55</f>
        <v>0</v>
      </c>
    </row>
    <row r="56" spans="1:6" ht="12.75">
      <c r="A56" s="1" t="s">
        <v>125</v>
      </c>
      <c r="F56" s="203">
        <f>SUM(F53:F55)</f>
        <v>0</v>
      </c>
    </row>
    <row r="57" ht="7.5" customHeight="1">
      <c r="F57" s="200"/>
    </row>
    <row r="58" spans="1:6" ht="12.75">
      <c r="A58" s="1" t="s">
        <v>236</v>
      </c>
      <c r="F58" s="197">
        <f>F56+F50+F44+F38+F28+F21+F30</f>
        <v>0</v>
      </c>
    </row>
    <row r="59" ht="6.75" customHeight="1">
      <c r="F59" s="200"/>
    </row>
    <row r="61" ht="12.75">
      <c r="A61" s="5" t="s">
        <v>367</v>
      </c>
    </row>
    <row r="62" spans="2:6" ht="12.75">
      <c r="B62" s="1" t="s">
        <v>141</v>
      </c>
      <c r="D62" s="228">
        <f>+'Form 6A'!D62</f>
        <v>0</v>
      </c>
      <c r="E62" s="329" t="s">
        <v>158</v>
      </c>
      <c r="F62" s="224">
        <f>'Form 6A'!I62+'Form 6B'!I62+'Form 6C'!G61+'Form 6D'!H62</f>
        <v>0</v>
      </c>
    </row>
    <row r="63" spans="4:6" ht="12.75">
      <c r="D63" s="217"/>
      <c r="E63" s="328"/>
      <c r="F63" s="224"/>
    </row>
    <row r="64" spans="1:6" ht="12.75">
      <c r="A64" s="5"/>
      <c r="B64" s="163" t="s">
        <v>162</v>
      </c>
      <c r="D64" s="228">
        <f>+'Form 6A'!D64</f>
        <v>0</v>
      </c>
      <c r="E64" s="329" t="s">
        <v>158</v>
      </c>
      <c r="F64" s="224">
        <f>'Form 6A'!I64+'Form 6B'!I64+'Form 6C'!G63+'Form 6D'!H64</f>
        <v>0</v>
      </c>
    </row>
    <row r="65" spans="1:8" ht="12.75">
      <c r="A65" s="5"/>
      <c r="B65" s="163"/>
      <c r="D65" s="163"/>
      <c r="E65" s="5"/>
      <c r="F65" s="5"/>
      <c r="G65" s="5"/>
      <c r="H65" s="5"/>
    </row>
    <row r="66" spans="1:6" ht="12.75">
      <c r="A66" s="5"/>
      <c r="B66" s="163" t="s">
        <v>264</v>
      </c>
      <c r="D66" s="228">
        <f>+'Form 6A'!D66</f>
        <v>0</v>
      </c>
      <c r="E66" s="329" t="s">
        <v>158</v>
      </c>
      <c r="F66" s="224">
        <f>'Form 6A'!I66+'Form 6B'!I66+'Form 6C'!G65+'Form 6D'!H66</f>
        <v>0</v>
      </c>
    </row>
    <row r="67" spans="1:8" ht="12.75">
      <c r="A67" s="5"/>
      <c r="B67" s="163"/>
      <c r="D67" s="163"/>
      <c r="E67" s="5"/>
      <c r="F67" s="5"/>
      <c r="G67" s="5"/>
      <c r="H67" s="5"/>
    </row>
    <row r="68" spans="1:6" ht="12.75">
      <c r="A68" s="5"/>
      <c r="B68" s="163" t="s">
        <v>231</v>
      </c>
      <c r="D68" s="228">
        <f>+'Form 6A'!D68</f>
        <v>0</v>
      </c>
      <c r="E68" s="329" t="s">
        <v>158</v>
      </c>
      <c r="F68" s="224">
        <f>'Form 6A'!I68+'Form 6B'!I68+'Form 6C'!G67+'Form 6D'!H68</f>
        <v>0</v>
      </c>
    </row>
    <row r="69" spans="4:8" ht="12.75">
      <c r="D69" s="217"/>
      <c r="E69" s="328"/>
      <c r="F69" s="329"/>
      <c r="G69" s="328"/>
      <c r="H69" s="328"/>
    </row>
    <row r="70" spans="1:6" ht="12.75">
      <c r="A70" s="5"/>
      <c r="B70" s="163" t="s">
        <v>300</v>
      </c>
      <c r="C70" s="163"/>
      <c r="D70" s="228">
        <f>+'Form 6A'!D70</f>
        <v>0</v>
      </c>
      <c r="E70" s="329" t="s">
        <v>158</v>
      </c>
      <c r="F70" s="224">
        <f>'Form 6A'!I70+'Form 6B'!I70+'Form 6C'!G69+'Form 6D'!H70</f>
        <v>0</v>
      </c>
    </row>
    <row r="71" spans="4:6" ht="12.75">
      <c r="D71" s="217"/>
      <c r="E71" s="328"/>
      <c r="F71" s="253"/>
    </row>
    <row r="72" spans="2:6" ht="12.75">
      <c r="B72" s="163" t="s">
        <v>327</v>
      </c>
      <c r="D72" s="228">
        <f>'Form 7 - Processing Cost'!G46</f>
        <v>0</v>
      </c>
      <c r="E72" s="329" t="s">
        <v>158</v>
      </c>
      <c r="F72" s="224">
        <f>'Form 6C'!G71+'Form 6D'!H72</f>
        <v>0</v>
      </c>
    </row>
    <row r="73" spans="4:6" ht="12.75">
      <c r="D73" s="217"/>
      <c r="E73" s="328"/>
      <c r="F73" s="253"/>
    </row>
    <row r="74" spans="2:6" ht="12.75">
      <c r="B74" s="1" t="s">
        <v>65</v>
      </c>
      <c r="F74" s="224">
        <f>'Form 6A'!I73+'Form 6B'!I73+'Form 6C'!G73+'Form 6D'!H74</f>
        <v>0</v>
      </c>
    </row>
    <row r="75" spans="6:7" ht="12.75">
      <c r="F75" s="230"/>
      <c r="G75" s="37"/>
    </row>
    <row r="76" spans="2:7" ht="12.75">
      <c r="B76" s="1" t="s">
        <v>74</v>
      </c>
      <c r="F76" s="230"/>
      <c r="G76" s="37"/>
    </row>
    <row r="77" spans="3:6" ht="12.75">
      <c r="C77" s="1" t="s">
        <v>59</v>
      </c>
      <c r="F77" s="253">
        <f>'Form 6A'!I76+'Form 6B'!I76+'Form 6C'!G76+'Form 6D'!H77</f>
        <v>0</v>
      </c>
    </row>
    <row r="78" spans="3:6" ht="12.75">
      <c r="C78" s="1" t="s">
        <v>43</v>
      </c>
      <c r="F78" s="253">
        <f>'Form 6A'!I77+'Form 6B'!I77+'Form 6C'!G77+'Form 6D'!H78</f>
        <v>0</v>
      </c>
    </row>
    <row r="79" spans="2:6" ht="12.75">
      <c r="B79" s="1" t="s">
        <v>75</v>
      </c>
      <c r="F79" s="226">
        <f>SUM(F77:F78)</f>
        <v>0</v>
      </c>
    </row>
    <row r="81" ht="12.75">
      <c r="B81" s="1" t="s">
        <v>111</v>
      </c>
    </row>
    <row r="82" spans="3:6" ht="12.75">
      <c r="C82" s="1" t="s">
        <v>238</v>
      </c>
      <c r="F82" s="253">
        <f>'Form 6A'!I81+'Form 6B'!I81+'Form 6C'!G81+'Form 6D'!H82</f>
        <v>0</v>
      </c>
    </row>
    <row r="83" spans="3:6" ht="12.75">
      <c r="C83" s="1" t="s">
        <v>239</v>
      </c>
      <c r="F83" s="253">
        <f>'Form 6A'!I82+'Form 6B'!I82+'Form 6C'!G82+'Form 6D'!H83</f>
        <v>0</v>
      </c>
    </row>
    <row r="84" spans="3:6" ht="12.75">
      <c r="C84" s="1" t="s">
        <v>240</v>
      </c>
      <c r="F84" s="253">
        <f>'Form 6A'!I83+'Form 6B'!I83+'Form 6C'!G83+'Form 6D'!H84</f>
        <v>0</v>
      </c>
    </row>
    <row r="85" spans="2:6" ht="12.75">
      <c r="B85" s="1" t="s">
        <v>113</v>
      </c>
      <c r="F85" s="203">
        <f>SUM(F82:F84)</f>
        <v>0</v>
      </c>
    </row>
    <row r="86" spans="6:7" ht="9" customHeight="1">
      <c r="F86" s="230"/>
      <c r="G86" s="37"/>
    </row>
    <row r="87" spans="1:6" ht="12.75">
      <c r="A87" s="1" t="s">
        <v>366</v>
      </c>
      <c r="F87" s="330">
        <f>F62+F64+F66+F68+F70+F72+F74+F79+F85</f>
        <v>0</v>
      </c>
    </row>
    <row r="88" ht="9.75" customHeight="1"/>
    <row r="89" spans="1:7" ht="13.5" thickBot="1">
      <c r="A89" s="1" t="s">
        <v>346</v>
      </c>
      <c r="F89" s="331">
        <f>F87+F58</f>
        <v>0</v>
      </c>
      <c r="G89" s="4"/>
    </row>
    <row r="90" ht="12" customHeight="1" thickTop="1"/>
    <row r="91" spans="1:6" ht="12.75">
      <c r="A91" s="1" t="s">
        <v>140</v>
      </c>
      <c r="D91" s="442">
        <f>'Form 6A'!D90</f>
        <v>0</v>
      </c>
      <c r="F91" s="253">
        <f>'Form 6A'!I90+'Form 6B'!I90+'Form 6C'!G90+'Form 6D'!H91</f>
        <v>0</v>
      </c>
    </row>
    <row r="92" spans="4:6" ht="12.75">
      <c r="D92" s="416"/>
      <c r="F92" s="230"/>
    </row>
    <row r="93" ht="12.75">
      <c r="B93" s="1" t="s">
        <v>263</v>
      </c>
    </row>
    <row r="94" spans="4:10" ht="12.75">
      <c r="D94" s="411"/>
      <c r="F94" s="194"/>
      <c r="H94" s="390"/>
      <c r="I94" s="315"/>
      <c r="J94" s="236"/>
    </row>
    <row r="95" spans="3:10" ht="12.75">
      <c r="C95" s="5"/>
      <c r="D95" s="411"/>
      <c r="E95" s="5"/>
      <c r="F95" s="194"/>
      <c r="H95" s="390"/>
      <c r="I95" s="315"/>
      <c r="J95" s="315"/>
    </row>
    <row r="96" spans="3:9" ht="12.75">
      <c r="C96" s="5"/>
      <c r="D96" s="411"/>
      <c r="E96" s="5"/>
      <c r="F96" s="194"/>
      <c r="H96" s="390"/>
      <c r="I96" s="315"/>
    </row>
    <row r="97" spans="3:11" ht="12.75">
      <c r="C97" s="5"/>
      <c r="D97" s="411"/>
      <c r="E97" s="5"/>
      <c r="F97" s="333"/>
      <c r="H97" s="390"/>
      <c r="I97" s="315"/>
      <c r="J97" s="315"/>
      <c r="K97" s="390"/>
    </row>
    <row r="98" spans="2:9" ht="12.75">
      <c r="B98" s="1" t="s">
        <v>262</v>
      </c>
      <c r="F98" s="330">
        <f>SUM(F94:F96)</f>
        <v>0</v>
      </c>
      <c r="I98" s="332"/>
    </row>
    <row r="99" spans="4:6" ht="7.5" customHeight="1">
      <c r="D99" s="416"/>
      <c r="F99" s="230"/>
    </row>
    <row r="100" spans="4:6" ht="7.5" customHeight="1">
      <c r="D100" s="416"/>
      <c r="F100" s="230"/>
    </row>
    <row r="101" spans="1:8" ht="13.5" thickBot="1">
      <c r="A101" s="1" t="s">
        <v>232</v>
      </c>
      <c r="D101" s="236"/>
      <c r="F101" s="331">
        <f>F89+F98+F91</f>
        <v>0</v>
      </c>
      <c r="G101" s="4"/>
      <c r="H101" s="316"/>
    </row>
    <row r="102" ht="13.5" thickTop="1"/>
  </sheetData>
  <sheetProtection/>
  <printOptions horizontalCentered="1"/>
  <pageMargins left="0.65" right="0.53" top="0.73" bottom="0.43" header="0.58" footer="0.25"/>
  <pageSetup fitToHeight="2" fitToWidth="1" horizontalDpi="600" verticalDpi="600" orientation="portrait" scale="91" r:id="rId1"/>
  <headerFooter alignWithMargins="0">
    <oddHeader>&amp;C&amp;"Book Antiqua,Bold"Form 6</oddHeader>
    <oddFooter>&amp;R&amp;8 Page &amp;P of &amp;N</oddFooter>
  </headerFooter>
  <rowBreaks count="1" manualBreakCount="1">
    <brk id="6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0" zoomScaleNormal="70" zoomScalePageLayoutView="0" workbookViewId="0" topLeftCell="A1">
      <selection activeCell="B10" sqref="B10"/>
    </sheetView>
  </sheetViews>
  <sheetFormatPr defaultColWidth="9.140625" defaultRowHeight="12.75"/>
  <cols>
    <col min="1" max="1" width="3.7109375" style="107" customWidth="1"/>
    <col min="2" max="2" width="57.28125" style="30" customWidth="1"/>
    <col min="3" max="3" width="23.28125" style="30" customWidth="1"/>
    <col min="4" max="4" width="19.28125" style="107" customWidth="1"/>
    <col min="5" max="7" width="19.57421875" style="107" customWidth="1"/>
    <col min="8" max="8" width="18.140625" style="107" customWidth="1"/>
    <col min="9" max="16384" width="9.140625" style="107" customWidth="1"/>
  </cols>
  <sheetData>
    <row r="1" spans="1:8" ht="24" customHeight="1">
      <c r="A1" s="3" t="s">
        <v>243</v>
      </c>
      <c r="H1" s="2" t="str">
        <f>'2 Op_Statistics'!$N$1</f>
        <v>Stanford University Base Services</v>
      </c>
    </row>
    <row r="2" spans="1:7" ht="26.25" customHeight="1">
      <c r="A2" s="30" t="str">
        <f>'1 Gen_Info'!$B$2</f>
        <v>Proposer Name: </v>
      </c>
      <c r="E2" s="272"/>
      <c r="F2" s="272"/>
      <c r="G2" s="272"/>
    </row>
    <row r="3" spans="1:7" ht="16.5" customHeight="1">
      <c r="A3" s="274" t="s">
        <v>382</v>
      </c>
      <c r="B3" s="275"/>
      <c r="C3" s="275"/>
      <c r="D3" s="276"/>
      <c r="E3" s="273"/>
      <c r="F3" s="273"/>
      <c r="G3" s="273"/>
    </row>
    <row r="4" spans="1:4" ht="15">
      <c r="A4" s="310" t="s">
        <v>255</v>
      </c>
      <c r="B4" s="311"/>
      <c r="C4" s="311"/>
      <c r="D4" s="312"/>
    </row>
    <row r="5" spans="2:8" ht="15">
      <c r="B5" s="107"/>
      <c r="C5" s="107"/>
      <c r="E5" s="313"/>
      <c r="F5" s="313"/>
      <c r="G5" s="313"/>
      <c r="H5" s="314" t="s">
        <v>207</v>
      </c>
    </row>
    <row r="6" spans="1:8" ht="21.75" customHeight="1">
      <c r="A6" s="277" t="s">
        <v>242</v>
      </c>
      <c r="B6" s="278"/>
      <c r="C6" s="278"/>
      <c r="D6" s="278"/>
      <c r="E6" s="278"/>
      <c r="F6" s="278"/>
      <c r="G6" s="278"/>
      <c r="H6" s="279"/>
    </row>
    <row r="7" spans="1:10" ht="16.5" customHeight="1">
      <c r="A7" s="284"/>
      <c r="B7" s="285"/>
      <c r="C7" s="513" t="str">
        <f>'Form 6E'!E5</f>
        <v>From September 1, 2023 through August 31, 2024</v>
      </c>
      <c r="D7" s="514"/>
      <c r="E7" s="514"/>
      <c r="F7" s="514"/>
      <c r="G7" s="514"/>
      <c r="H7" s="514"/>
      <c r="I7" s="417"/>
      <c r="J7" s="417"/>
    </row>
    <row r="8" spans="1:9" ht="39">
      <c r="A8" s="280"/>
      <c r="B8" s="281"/>
      <c r="C8" s="282" t="s">
        <v>137</v>
      </c>
      <c r="D8" s="282" t="s">
        <v>138</v>
      </c>
      <c r="E8" s="283" t="s">
        <v>199</v>
      </c>
      <c r="F8" s="283" t="s">
        <v>303</v>
      </c>
      <c r="G8" s="283" t="s">
        <v>307</v>
      </c>
      <c r="H8" s="283" t="s">
        <v>302</v>
      </c>
      <c r="I8" s="30"/>
    </row>
    <row r="9" spans="1:8" ht="15">
      <c r="A9" s="284" t="s">
        <v>244</v>
      </c>
      <c r="B9" s="285"/>
      <c r="C9" s="388"/>
      <c r="D9" s="388"/>
      <c r="E9" s="286"/>
      <c r="F9" s="287"/>
      <c r="G9" s="287"/>
      <c r="H9" s="287"/>
    </row>
    <row r="10" spans="1:8" ht="15">
      <c r="A10" s="284"/>
      <c r="B10" s="285"/>
      <c r="C10" s="288"/>
      <c r="D10" s="289"/>
      <c r="E10" s="289"/>
      <c r="F10" s="288"/>
      <c r="G10" s="288"/>
      <c r="H10" s="288"/>
    </row>
    <row r="11" spans="1:8" ht="15">
      <c r="A11" s="284" t="s">
        <v>245</v>
      </c>
      <c r="B11" s="285"/>
      <c r="C11" s="288"/>
      <c r="D11" s="289"/>
      <c r="E11" s="289"/>
      <c r="F11" s="288"/>
      <c r="G11" s="288"/>
      <c r="H11" s="288"/>
    </row>
    <row r="12" spans="1:8" ht="15">
      <c r="A12" s="284"/>
      <c r="B12" s="285" t="s">
        <v>108</v>
      </c>
      <c r="C12" s="286"/>
      <c r="D12" s="286"/>
      <c r="E12" s="286"/>
      <c r="F12" s="287"/>
      <c r="G12" s="287"/>
      <c r="H12" s="287"/>
    </row>
    <row r="13" spans="1:8" ht="15">
      <c r="A13" s="284"/>
      <c r="B13" s="285" t="s">
        <v>108</v>
      </c>
      <c r="C13" s="286"/>
      <c r="D13" s="286"/>
      <c r="E13" s="286"/>
      <c r="F13" s="287"/>
      <c r="G13" s="287"/>
      <c r="H13" s="287"/>
    </row>
    <row r="14" spans="1:8" ht="15">
      <c r="A14" s="284"/>
      <c r="B14" s="285" t="s">
        <v>108</v>
      </c>
      <c r="C14" s="286"/>
      <c r="D14" s="286"/>
      <c r="E14" s="286"/>
      <c r="F14" s="287"/>
      <c r="G14" s="287"/>
      <c r="H14" s="287"/>
    </row>
    <row r="15" spans="1:8" ht="15">
      <c r="A15" s="284"/>
      <c r="B15" s="285" t="s">
        <v>108</v>
      </c>
      <c r="C15" s="286"/>
      <c r="D15" s="286"/>
      <c r="E15" s="286"/>
      <c r="F15" s="287"/>
      <c r="G15" s="287"/>
      <c r="H15" s="287"/>
    </row>
    <row r="16" spans="1:8" ht="15">
      <c r="A16" s="284"/>
      <c r="B16" s="285" t="s">
        <v>108</v>
      </c>
      <c r="C16" s="286"/>
      <c r="D16" s="286"/>
      <c r="E16" s="286"/>
      <c r="F16" s="287"/>
      <c r="G16" s="287"/>
      <c r="H16" s="287"/>
    </row>
    <row r="17" spans="1:8" ht="15">
      <c r="A17" s="284"/>
      <c r="B17" s="285" t="s">
        <v>108</v>
      </c>
      <c r="C17" s="286"/>
      <c r="D17" s="286"/>
      <c r="E17" s="286"/>
      <c r="F17" s="287"/>
      <c r="G17" s="287"/>
      <c r="H17" s="287"/>
    </row>
    <row r="18" spans="1:8" ht="15">
      <c r="A18" s="290" t="s">
        <v>223</v>
      </c>
      <c r="B18" s="291"/>
      <c r="C18" s="292">
        <f aca="true" t="shared" si="0" ref="C18:H18">SUM(C12:C17)</f>
        <v>0</v>
      </c>
      <c r="D18" s="293">
        <f t="shared" si="0"/>
        <v>0</v>
      </c>
      <c r="E18" s="293">
        <f t="shared" si="0"/>
        <v>0</v>
      </c>
      <c r="F18" s="292">
        <f t="shared" si="0"/>
        <v>0</v>
      </c>
      <c r="G18" s="292">
        <f t="shared" si="0"/>
        <v>0</v>
      </c>
      <c r="H18" s="292">
        <f t="shared" si="0"/>
        <v>0</v>
      </c>
    </row>
    <row r="19" spans="1:8" ht="15">
      <c r="A19" s="290" t="s">
        <v>246</v>
      </c>
      <c r="B19" s="291"/>
      <c r="C19" s="294">
        <f aca="true" t="shared" si="1" ref="C19:H19">C9+C18</f>
        <v>0</v>
      </c>
      <c r="D19" s="295">
        <f t="shared" si="1"/>
        <v>0</v>
      </c>
      <c r="E19" s="295">
        <f t="shared" si="1"/>
        <v>0</v>
      </c>
      <c r="F19" s="294">
        <f t="shared" si="1"/>
        <v>0</v>
      </c>
      <c r="G19" s="294">
        <f t="shared" si="1"/>
        <v>0</v>
      </c>
      <c r="H19" s="294">
        <f t="shared" si="1"/>
        <v>0</v>
      </c>
    </row>
    <row r="20" spans="1:8" ht="15">
      <c r="A20" s="296" t="s">
        <v>253</v>
      </c>
      <c r="B20" s="285"/>
      <c r="C20" s="298"/>
      <c r="D20" s="298"/>
      <c r="E20" s="298"/>
      <c r="F20" s="297"/>
      <c r="G20" s="297"/>
      <c r="H20" s="297"/>
    </row>
    <row r="21" spans="1:8" ht="15">
      <c r="A21" s="284"/>
      <c r="B21" s="37" t="s">
        <v>1</v>
      </c>
      <c r="C21" s="299"/>
      <c r="D21" s="300"/>
      <c r="E21" s="300"/>
      <c r="F21" s="299"/>
      <c r="G21" s="299"/>
      <c r="H21" s="299"/>
    </row>
    <row r="22" spans="1:8" ht="15">
      <c r="A22" s="284" t="s">
        <v>224</v>
      </c>
      <c r="B22" s="285"/>
      <c r="C22" s="298"/>
      <c r="D22" s="298"/>
      <c r="E22" s="298"/>
      <c r="F22" s="297"/>
      <c r="G22" s="297"/>
      <c r="H22" s="297"/>
    </row>
    <row r="23" spans="1:8" ht="15">
      <c r="A23" s="114"/>
      <c r="B23" s="115" t="s">
        <v>1</v>
      </c>
      <c r="C23" s="294"/>
      <c r="D23" s="295"/>
      <c r="E23" s="295"/>
      <c r="F23" s="294"/>
      <c r="G23" s="294"/>
      <c r="H23" s="294"/>
    </row>
    <row r="24" spans="1:8" ht="15">
      <c r="A24" s="290" t="s">
        <v>247</v>
      </c>
      <c r="B24" s="301"/>
      <c r="C24" s="302">
        <f aca="true" t="shared" si="2" ref="C24:H24">C22+C19+C20</f>
        <v>0</v>
      </c>
      <c r="D24" s="302">
        <f t="shared" si="2"/>
        <v>0</v>
      </c>
      <c r="E24" s="302">
        <f t="shared" si="2"/>
        <v>0</v>
      </c>
      <c r="F24" s="302">
        <f t="shared" si="2"/>
        <v>0</v>
      </c>
      <c r="G24" s="302">
        <f t="shared" si="2"/>
        <v>0</v>
      </c>
      <c r="H24" s="302">
        <f t="shared" si="2"/>
        <v>0</v>
      </c>
    </row>
    <row r="25" spans="1:8" ht="15">
      <c r="A25" s="303" t="s">
        <v>0</v>
      </c>
      <c r="B25" s="304"/>
      <c r="C25" s="304"/>
      <c r="D25" s="305"/>
      <c r="E25" s="305"/>
      <c r="F25" s="305"/>
      <c r="G25" s="305"/>
      <c r="H25" s="94"/>
    </row>
    <row r="26" spans="1:8" ht="15">
      <c r="A26" s="37"/>
      <c r="B26" s="304"/>
      <c r="C26" s="304"/>
      <c r="D26" s="305"/>
      <c r="E26" s="305"/>
      <c r="F26" s="305"/>
      <c r="G26" s="305"/>
      <c r="H26" s="94"/>
    </row>
    <row r="27" spans="1:8" ht="15">
      <c r="A27" s="277" t="s">
        <v>198</v>
      </c>
      <c r="B27" s="278"/>
      <c r="C27" s="278"/>
      <c r="D27" s="278"/>
      <c r="E27" s="278"/>
      <c r="F27" s="278"/>
      <c r="G27" s="278"/>
      <c r="H27" s="279"/>
    </row>
    <row r="28" spans="1:8" ht="16.5" customHeight="1">
      <c r="A28" s="284"/>
      <c r="B28" s="285"/>
      <c r="C28" s="470" t="str">
        <f>+C7</f>
        <v>From September 1, 2023 through August 31, 2024</v>
      </c>
      <c r="D28" s="470"/>
      <c r="E28" s="470"/>
      <c r="F28" s="470"/>
      <c r="G28" s="470"/>
      <c r="H28" s="470"/>
    </row>
    <row r="29" spans="1:8" ht="39">
      <c r="A29" s="280"/>
      <c r="B29" s="281"/>
      <c r="C29" s="282" t="str">
        <f>+C8</f>
        <v>Solid Waste</v>
      </c>
      <c r="D29" s="282" t="str">
        <f>+D8</f>
        <v>Recyclable Materials</v>
      </c>
      <c r="E29" s="282" t="str">
        <f>+E8</f>
        <v>Organic Materials</v>
      </c>
      <c r="F29" s="282" t="str">
        <f>+F8</f>
        <v>Bulky Items/
Reusable Materials Handling</v>
      </c>
      <c r="G29" s="282" t="str">
        <f>+G8</f>
        <v>C&amp;D</v>
      </c>
      <c r="H29" s="283" t="str">
        <f>+H8</f>
        <v>Other 
(Specify)</v>
      </c>
    </row>
    <row r="30" spans="1:8" ht="15">
      <c r="A30" s="284" t="s">
        <v>225</v>
      </c>
      <c r="B30" s="285"/>
      <c r="C30" s="286"/>
      <c r="D30" s="286"/>
      <c r="E30" s="286"/>
      <c r="F30" s="287"/>
      <c r="G30" s="287"/>
      <c r="H30" s="287"/>
    </row>
    <row r="31" spans="1:8" ht="15">
      <c r="A31" s="284"/>
      <c r="B31" s="285"/>
      <c r="C31" s="289"/>
      <c r="D31" s="289"/>
      <c r="E31" s="289"/>
      <c r="F31" s="288"/>
      <c r="G31" s="288"/>
      <c r="H31" s="288"/>
    </row>
    <row r="32" spans="1:8" ht="15">
      <c r="A32" s="284" t="s">
        <v>226</v>
      </c>
      <c r="B32" s="285"/>
      <c r="C32" s="289"/>
      <c r="D32" s="289"/>
      <c r="E32" s="289"/>
      <c r="F32" s="288"/>
      <c r="G32" s="288"/>
      <c r="H32" s="288"/>
    </row>
    <row r="33" spans="1:8" ht="15">
      <c r="A33" s="284"/>
      <c r="B33" s="285" t="s">
        <v>108</v>
      </c>
      <c r="C33" s="286"/>
      <c r="D33" s="286"/>
      <c r="E33" s="286"/>
      <c r="F33" s="287"/>
      <c r="G33" s="287"/>
      <c r="H33" s="287"/>
    </row>
    <row r="34" spans="1:8" ht="15">
      <c r="A34" s="284"/>
      <c r="B34" s="285" t="s">
        <v>108</v>
      </c>
      <c r="C34" s="286"/>
      <c r="D34" s="286"/>
      <c r="E34" s="286"/>
      <c r="F34" s="287"/>
      <c r="G34" s="287"/>
      <c r="H34" s="287"/>
    </row>
    <row r="35" spans="1:8" ht="15">
      <c r="A35" s="284"/>
      <c r="B35" s="285" t="s">
        <v>108</v>
      </c>
      <c r="C35" s="286"/>
      <c r="D35" s="286"/>
      <c r="E35" s="286"/>
      <c r="F35" s="287"/>
      <c r="G35" s="287"/>
      <c r="H35" s="287"/>
    </row>
    <row r="36" spans="1:8" ht="15">
      <c r="A36" s="284"/>
      <c r="B36" s="285" t="s">
        <v>108</v>
      </c>
      <c r="C36" s="286"/>
      <c r="D36" s="286"/>
      <c r="E36" s="286"/>
      <c r="F36" s="287"/>
      <c r="G36" s="287"/>
      <c r="H36" s="287"/>
    </row>
    <row r="37" spans="1:8" ht="15">
      <c r="A37" s="284"/>
      <c r="B37" s="285" t="s">
        <v>108</v>
      </c>
      <c r="C37" s="286"/>
      <c r="D37" s="286"/>
      <c r="E37" s="286"/>
      <c r="F37" s="287"/>
      <c r="G37" s="287"/>
      <c r="H37" s="287"/>
    </row>
    <row r="38" spans="1:8" ht="15">
      <c r="A38" s="284"/>
      <c r="B38" s="285" t="s">
        <v>108</v>
      </c>
      <c r="C38" s="286"/>
      <c r="D38" s="286"/>
      <c r="E38" s="286"/>
      <c r="F38" s="287"/>
      <c r="G38" s="287"/>
      <c r="H38" s="287"/>
    </row>
    <row r="39" spans="1:8" ht="15">
      <c r="A39" s="290" t="s">
        <v>223</v>
      </c>
      <c r="B39" s="306"/>
      <c r="C39" s="293">
        <f aca="true" t="shared" si="3" ref="C39:H39">SUM(C33:C38)</f>
        <v>0</v>
      </c>
      <c r="D39" s="293">
        <f t="shared" si="3"/>
        <v>0</v>
      </c>
      <c r="E39" s="293">
        <f t="shared" si="3"/>
        <v>0</v>
      </c>
      <c r="F39" s="292">
        <f t="shared" si="3"/>
        <v>0</v>
      </c>
      <c r="G39" s="292">
        <f t="shared" si="3"/>
        <v>0</v>
      </c>
      <c r="H39" s="292">
        <f t="shared" si="3"/>
        <v>0</v>
      </c>
    </row>
    <row r="40" spans="1:8" ht="15">
      <c r="A40" s="290" t="s">
        <v>227</v>
      </c>
      <c r="B40" s="291"/>
      <c r="C40" s="295">
        <f aca="true" t="shared" si="4" ref="C40:H40">C30+C39</f>
        <v>0</v>
      </c>
      <c r="D40" s="295">
        <f t="shared" si="4"/>
        <v>0</v>
      </c>
      <c r="E40" s="295">
        <f t="shared" si="4"/>
        <v>0</v>
      </c>
      <c r="F40" s="294">
        <f t="shared" si="4"/>
        <v>0</v>
      </c>
      <c r="G40" s="294">
        <f t="shared" si="4"/>
        <v>0</v>
      </c>
      <c r="H40" s="294">
        <f t="shared" si="4"/>
        <v>0</v>
      </c>
    </row>
    <row r="41" spans="1:8" ht="15">
      <c r="A41" s="37" t="s">
        <v>228</v>
      </c>
      <c r="B41" s="304"/>
      <c r="C41" s="304"/>
      <c r="D41" s="307"/>
      <c r="E41" s="307"/>
      <c r="F41" s="307"/>
      <c r="G41" s="307"/>
      <c r="H41" s="94"/>
    </row>
    <row r="42" spans="1:8" ht="15">
      <c r="A42" s="37" t="s">
        <v>229</v>
      </c>
      <c r="B42" s="304"/>
      <c r="C42" s="304"/>
      <c r="D42" s="307"/>
      <c r="E42" s="307"/>
      <c r="F42" s="307"/>
      <c r="G42" s="307"/>
      <c r="H42" s="94"/>
    </row>
    <row r="43" spans="1:8" ht="15">
      <c r="A43" s="277" t="s">
        <v>252</v>
      </c>
      <c r="B43" s="278"/>
      <c r="C43" s="278"/>
      <c r="D43" s="278"/>
      <c r="E43" s="278"/>
      <c r="F43" s="278"/>
      <c r="G43" s="278"/>
      <c r="H43" s="279"/>
    </row>
    <row r="44" spans="1:8" ht="16.5" customHeight="1">
      <c r="A44" s="284"/>
      <c r="B44" s="285"/>
      <c r="C44" s="470" t="str">
        <f>+C7</f>
        <v>From September 1, 2023 through August 31, 2024</v>
      </c>
      <c r="D44" s="470"/>
      <c r="E44" s="470"/>
      <c r="F44" s="470"/>
      <c r="G44" s="470"/>
      <c r="H44" s="470"/>
    </row>
    <row r="45" spans="1:8" ht="39">
      <c r="A45" s="280"/>
      <c r="B45" s="281"/>
      <c r="C45" s="282" t="str">
        <f>+C8</f>
        <v>Solid Waste</v>
      </c>
      <c r="D45" s="282" t="str">
        <f>+D8</f>
        <v>Recyclable Materials</v>
      </c>
      <c r="E45" s="282" t="str">
        <f>+E8</f>
        <v>Organic Materials</v>
      </c>
      <c r="F45" s="282" t="str">
        <f>+F8</f>
        <v>Bulky Items/
Reusable Materials Handling</v>
      </c>
      <c r="G45" s="282" t="str">
        <f>+G8</f>
        <v>C&amp;D</v>
      </c>
      <c r="H45" s="283" t="str">
        <f>+H8</f>
        <v>Other 
(Specify)</v>
      </c>
    </row>
    <row r="46" spans="1:8" ht="21" customHeight="1">
      <c r="A46" s="119" t="s">
        <v>248</v>
      </c>
      <c r="B46" s="308"/>
      <c r="C46" s="309">
        <f aca="true" t="shared" si="5" ref="C46:H46">C40+C24</f>
        <v>0</v>
      </c>
      <c r="D46" s="309">
        <f t="shared" si="5"/>
        <v>0</v>
      </c>
      <c r="E46" s="309">
        <f t="shared" si="5"/>
        <v>0</v>
      </c>
      <c r="F46" s="309">
        <f t="shared" si="5"/>
        <v>0</v>
      </c>
      <c r="G46" s="309">
        <f t="shared" si="5"/>
        <v>0</v>
      </c>
      <c r="H46" s="309">
        <f t="shared" si="5"/>
        <v>0</v>
      </c>
    </row>
  </sheetData>
  <sheetProtection/>
  <mergeCells count="3">
    <mergeCell ref="C44:H44"/>
    <mergeCell ref="C28:H28"/>
    <mergeCell ref="C7:H7"/>
  </mergeCells>
  <printOptions horizontalCentered="1"/>
  <pageMargins left="0.55" right="0.55" top="1.05" bottom="0.71" header="0.71" footer="0.25"/>
  <pageSetup fitToHeight="1" fitToWidth="1" horizontalDpi="600" verticalDpi="600" orientation="landscape" scale="62" r:id="rId1"/>
  <headerFooter alignWithMargins="0">
    <oddHeader>&amp;C&amp;"Book Antiqua,Bold"Form 7A</oddHeader>
    <oddFooter>&amp;R&amp;8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87"/>
  <sheetViews>
    <sheetView zoomScale="90" zoomScaleNormal="90" zoomScalePageLayoutView="0" workbookViewId="0" topLeftCell="A64">
      <selection activeCell="D9" sqref="D9"/>
    </sheetView>
  </sheetViews>
  <sheetFormatPr defaultColWidth="9.140625" defaultRowHeight="12.75"/>
  <cols>
    <col min="1" max="1" width="1.7109375" style="1" customWidth="1"/>
    <col min="2" max="2" width="3.8515625" style="1" customWidth="1"/>
    <col min="3" max="3" width="1.1484375" style="27" customWidth="1"/>
    <col min="4" max="4" width="46.28125" style="28" customWidth="1"/>
    <col min="5" max="6" width="12.140625" style="31" customWidth="1"/>
    <col min="7" max="7" width="12.140625" style="389" customWidth="1"/>
    <col min="8" max="9" width="12.140625" style="31" customWidth="1"/>
    <col min="10" max="10" width="12.140625" style="389" customWidth="1"/>
    <col min="11" max="11" width="16.140625" style="31" customWidth="1"/>
    <col min="12" max="12" width="14.140625" style="31" customWidth="1"/>
    <col min="13" max="13" width="12.140625" style="31" customWidth="1"/>
    <col min="14" max="14" width="14.7109375" style="31" customWidth="1"/>
    <col min="15" max="16384" width="9.140625" style="1" customWidth="1"/>
  </cols>
  <sheetData>
    <row r="1" spans="2:14" ht="18.75" customHeight="1">
      <c r="B1" s="26" t="s">
        <v>6</v>
      </c>
      <c r="E1" s="29"/>
      <c r="F1" s="29"/>
      <c r="G1" s="29"/>
      <c r="H1" s="29"/>
      <c r="I1" s="29"/>
      <c r="J1" s="29"/>
      <c r="K1" s="29"/>
      <c r="L1" s="29"/>
      <c r="M1" s="29"/>
      <c r="N1" s="2" t="s">
        <v>332</v>
      </c>
    </row>
    <row r="2" spans="2:14" ht="15">
      <c r="B2" s="30" t="str">
        <f>'1 Gen_Info'!B2</f>
        <v>Proposer Name: </v>
      </c>
      <c r="E2" s="29"/>
      <c r="F2" s="444"/>
      <c r="G2" s="29"/>
      <c r="I2" s="29"/>
      <c r="J2" s="29"/>
      <c r="K2" s="29"/>
      <c r="L2" s="29"/>
      <c r="M2" s="29"/>
      <c r="N2" s="32"/>
    </row>
    <row r="3" spans="2:14" ht="15">
      <c r="B3" s="30"/>
      <c r="E3" s="29"/>
      <c r="F3" s="29"/>
      <c r="G3" s="29"/>
      <c r="H3" s="404"/>
      <c r="I3" s="404"/>
      <c r="J3" s="404"/>
      <c r="K3" s="29"/>
      <c r="L3" s="29"/>
      <c r="M3" s="29"/>
      <c r="N3" s="32"/>
    </row>
    <row r="4" spans="2:18" ht="15">
      <c r="B4" s="33" t="s">
        <v>207</v>
      </c>
      <c r="C4" s="34"/>
      <c r="D4" s="34"/>
      <c r="E4" s="35"/>
      <c r="F4" s="29"/>
      <c r="G4" s="29"/>
      <c r="H4" s="393"/>
      <c r="I4" s="391"/>
      <c r="J4" s="391"/>
      <c r="K4" s="391"/>
      <c r="L4" s="419"/>
      <c r="M4" s="420"/>
      <c r="N4" s="420"/>
      <c r="O4" s="421"/>
      <c r="P4" s="421"/>
      <c r="Q4" s="421"/>
      <c r="R4" s="5"/>
    </row>
    <row r="5" spans="4:18" ht="15">
      <c r="D5" s="26"/>
      <c r="E5" s="391"/>
      <c r="F5" s="391"/>
      <c r="G5" s="391"/>
      <c r="H5" s="392"/>
      <c r="I5" s="391"/>
      <c r="J5" s="391"/>
      <c r="K5" s="391"/>
      <c r="L5" s="422"/>
      <c r="M5" s="405"/>
      <c r="N5" s="423"/>
      <c r="O5" s="5"/>
      <c r="P5" s="5"/>
      <c r="Q5" s="5"/>
      <c r="R5" s="5"/>
    </row>
    <row r="6" spans="2:14" s="37" customFormat="1" ht="36" customHeight="1">
      <c r="B6" s="453" t="s">
        <v>241</v>
      </c>
      <c r="C6" s="454"/>
      <c r="D6" s="455"/>
      <c r="E6" s="452" t="s">
        <v>333</v>
      </c>
      <c r="F6" s="452"/>
      <c r="G6" s="452"/>
      <c r="H6" s="459" t="s">
        <v>334</v>
      </c>
      <c r="I6" s="460"/>
      <c r="J6" s="460"/>
      <c r="K6" s="412" t="s">
        <v>358</v>
      </c>
      <c r="L6" s="461" t="s">
        <v>359</v>
      </c>
      <c r="M6" s="452"/>
      <c r="N6" s="36"/>
    </row>
    <row r="7" spans="2:14" s="37" customFormat="1" ht="43.5" customHeight="1" thickBot="1">
      <c r="B7" s="456" t="s">
        <v>379</v>
      </c>
      <c r="C7" s="457"/>
      <c r="D7" s="458"/>
      <c r="E7" s="38" t="s">
        <v>137</v>
      </c>
      <c r="F7" s="39" t="s">
        <v>138</v>
      </c>
      <c r="G7" s="39" t="s">
        <v>289</v>
      </c>
      <c r="H7" s="394" t="s">
        <v>137</v>
      </c>
      <c r="I7" s="394" t="s">
        <v>138</v>
      </c>
      <c r="J7" s="39" t="s">
        <v>289</v>
      </c>
      <c r="K7" s="39" t="s">
        <v>309</v>
      </c>
      <c r="L7" s="446" t="s">
        <v>378</v>
      </c>
      <c r="M7" s="446" t="s">
        <v>7</v>
      </c>
      <c r="N7" s="40" t="s">
        <v>69</v>
      </c>
    </row>
    <row r="8" spans="2:16" s="47" customFormat="1" ht="15" customHeight="1">
      <c r="B8" s="41"/>
      <c r="C8" s="42" t="s">
        <v>151</v>
      </c>
      <c r="D8" s="43"/>
      <c r="E8" s="44"/>
      <c r="F8" s="44"/>
      <c r="G8" s="44"/>
      <c r="H8" s="44"/>
      <c r="I8" s="45"/>
      <c r="J8" s="45"/>
      <c r="K8" s="45"/>
      <c r="L8" s="45"/>
      <c r="M8" s="45"/>
      <c r="N8" s="46"/>
      <c r="P8" s="32"/>
    </row>
    <row r="9" spans="2:16" s="47" customFormat="1" ht="15" customHeight="1" thickBot="1">
      <c r="B9" s="41">
        <v>1</v>
      </c>
      <c r="C9" s="48"/>
      <c r="D9" s="49" t="s">
        <v>206</v>
      </c>
      <c r="E9" s="50"/>
      <c r="F9" s="50"/>
      <c r="G9" s="50"/>
      <c r="H9" s="50"/>
      <c r="I9" s="51"/>
      <c r="J9" s="51"/>
      <c r="K9" s="51"/>
      <c r="L9" s="51"/>
      <c r="M9" s="51"/>
      <c r="N9" s="52"/>
      <c r="P9" s="31"/>
    </row>
    <row r="10" spans="2:16" s="47" customFormat="1" ht="16.5" customHeight="1">
      <c r="B10" s="41"/>
      <c r="C10" s="42" t="s">
        <v>26</v>
      </c>
      <c r="D10" s="43"/>
      <c r="E10" s="44"/>
      <c r="F10" s="44"/>
      <c r="G10" s="44"/>
      <c r="H10" s="44"/>
      <c r="I10" s="45"/>
      <c r="J10" s="45"/>
      <c r="K10" s="45"/>
      <c r="L10" s="45"/>
      <c r="M10" s="45"/>
      <c r="N10" s="46"/>
      <c r="P10" s="29"/>
    </row>
    <row r="11" spans="2:14" ht="16.5" customHeight="1">
      <c r="B11" s="41">
        <v>2</v>
      </c>
      <c r="C11" s="53"/>
      <c r="D11" s="54" t="s">
        <v>154</v>
      </c>
      <c r="E11" s="55"/>
      <c r="F11" s="55"/>
      <c r="G11" s="55"/>
      <c r="H11" s="55"/>
      <c r="I11" s="55"/>
      <c r="J11" s="55"/>
      <c r="K11" s="55"/>
      <c r="L11" s="55"/>
      <c r="M11" s="55"/>
      <c r="N11" s="56">
        <f>SUM(E11:M11)</f>
        <v>0</v>
      </c>
    </row>
    <row r="12" spans="2:14" ht="16.5" customHeight="1">
      <c r="B12" s="41">
        <v>3</v>
      </c>
      <c r="C12" s="53"/>
      <c r="D12" s="54" t="s">
        <v>105</v>
      </c>
      <c r="E12" s="55"/>
      <c r="F12" s="55"/>
      <c r="G12" s="55"/>
      <c r="H12" s="55"/>
      <c r="I12" s="55"/>
      <c r="J12" s="55"/>
      <c r="K12" s="55"/>
      <c r="L12" s="55"/>
      <c r="M12" s="55"/>
      <c r="N12" s="52"/>
    </row>
    <row r="13" spans="2:16" ht="16.5" customHeight="1" thickBot="1">
      <c r="B13" s="57">
        <v>4</v>
      </c>
      <c r="C13" s="58"/>
      <c r="D13" s="59" t="s">
        <v>94</v>
      </c>
      <c r="E13" s="60">
        <f>E11*E12*260</f>
        <v>0</v>
      </c>
      <c r="F13" s="60">
        <f aca="true" t="shared" si="0" ref="F13:M13">F11*F12*260</f>
        <v>0</v>
      </c>
      <c r="G13" s="60">
        <f>G11*G12*260</f>
        <v>0</v>
      </c>
      <c r="H13" s="60">
        <f t="shared" si="0"/>
        <v>0</v>
      </c>
      <c r="I13" s="60">
        <f t="shared" si="0"/>
        <v>0</v>
      </c>
      <c r="J13" s="60">
        <f>J11*J12*260</f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>SUM(E13:M13)</f>
        <v>0</v>
      </c>
      <c r="P13" s="390"/>
    </row>
    <row r="14" spans="2:14" ht="16.5" customHeight="1" thickTop="1">
      <c r="B14" s="61"/>
      <c r="C14" s="42" t="s">
        <v>27</v>
      </c>
      <c r="D14" s="54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2:14" ht="16.5" customHeight="1">
      <c r="B15" s="41"/>
      <c r="C15" s="53"/>
      <c r="D15" s="54" t="s">
        <v>88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16.5" customHeight="1">
      <c r="B16" s="41">
        <v>5</v>
      </c>
      <c r="C16" s="53"/>
      <c r="D16" s="64" t="s">
        <v>85</v>
      </c>
      <c r="E16" s="65"/>
      <c r="F16" s="65"/>
      <c r="G16" s="65"/>
      <c r="H16" s="65"/>
      <c r="I16" s="65"/>
      <c r="J16" s="65"/>
      <c r="K16" s="65"/>
      <c r="L16" s="65"/>
      <c r="M16" s="65"/>
      <c r="N16" s="56">
        <f>SUM(E16:M16)</f>
        <v>0</v>
      </c>
    </row>
    <row r="17" spans="2:14" ht="16.5" customHeight="1">
      <c r="B17" s="41">
        <v>6</v>
      </c>
      <c r="C17" s="53"/>
      <c r="D17" s="64" t="s">
        <v>86</v>
      </c>
      <c r="E17" s="65"/>
      <c r="F17" s="65"/>
      <c r="G17" s="65"/>
      <c r="H17" s="65"/>
      <c r="I17" s="65"/>
      <c r="J17" s="65"/>
      <c r="K17" s="65"/>
      <c r="L17" s="65"/>
      <c r="M17" s="65"/>
      <c r="N17" s="56">
        <f>SUM(E17:M17)</f>
        <v>0</v>
      </c>
    </row>
    <row r="18" spans="2:14" ht="16.5" customHeight="1">
      <c r="B18" s="41">
        <v>7</v>
      </c>
      <c r="C18" s="53"/>
      <c r="D18" s="64" t="s">
        <v>87</v>
      </c>
      <c r="E18" s="65"/>
      <c r="F18" s="65"/>
      <c r="G18" s="65"/>
      <c r="H18" s="65"/>
      <c r="I18" s="65"/>
      <c r="J18" s="65"/>
      <c r="K18" s="65"/>
      <c r="L18" s="65"/>
      <c r="M18" s="65"/>
      <c r="N18" s="56">
        <f>SUM(E18:M18)</f>
        <v>0</v>
      </c>
    </row>
    <row r="19" spans="2:14" ht="16.5" customHeight="1">
      <c r="B19" s="41"/>
      <c r="C19" s="53"/>
      <c r="D19" s="54" t="s">
        <v>205</v>
      </c>
      <c r="E19" s="63"/>
      <c r="F19" s="63"/>
      <c r="G19" s="63"/>
      <c r="H19" s="63"/>
      <c r="I19" s="63"/>
      <c r="J19" s="63"/>
      <c r="K19" s="63"/>
      <c r="L19" s="63"/>
      <c r="M19" s="63"/>
      <c r="N19" s="66"/>
    </row>
    <row r="20" spans="2:14" ht="16.5" customHeight="1">
      <c r="B20" s="41">
        <v>8</v>
      </c>
      <c r="C20" s="53"/>
      <c r="D20" s="64" t="s">
        <v>85</v>
      </c>
      <c r="E20" s="55"/>
      <c r="F20" s="55"/>
      <c r="G20" s="55"/>
      <c r="H20" s="55"/>
      <c r="I20" s="55"/>
      <c r="J20" s="55"/>
      <c r="K20" s="55"/>
      <c r="L20" s="55"/>
      <c r="M20" s="55"/>
      <c r="N20" s="52"/>
    </row>
    <row r="21" spans="2:14" ht="16.5" customHeight="1">
      <c r="B21" s="41">
        <v>9</v>
      </c>
      <c r="C21" s="53"/>
      <c r="D21" s="64" t="s">
        <v>86</v>
      </c>
      <c r="E21" s="55"/>
      <c r="F21" s="55"/>
      <c r="G21" s="55"/>
      <c r="H21" s="55"/>
      <c r="I21" s="55"/>
      <c r="J21" s="55"/>
      <c r="K21" s="55"/>
      <c r="L21" s="55"/>
      <c r="M21" s="55"/>
      <c r="N21" s="52"/>
    </row>
    <row r="22" spans="2:14" ht="16.5" customHeight="1">
      <c r="B22" s="41">
        <v>10</v>
      </c>
      <c r="C22" s="53"/>
      <c r="D22" s="64" t="s">
        <v>87</v>
      </c>
      <c r="E22" s="55"/>
      <c r="F22" s="55"/>
      <c r="G22" s="55"/>
      <c r="H22" s="55"/>
      <c r="I22" s="55"/>
      <c r="J22" s="55"/>
      <c r="K22" s="55"/>
      <c r="L22" s="55"/>
      <c r="M22" s="55"/>
      <c r="N22" s="52"/>
    </row>
    <row r="23" spans="2:14" ht="16.5" customHeight="1">
      <c r="B23" s="41"/>
      <c r="C23" s="53"/>
      <c r="D23" s="54" t="s">
        <v>89</v>
      </c>
      <c r="E23" s="63"/>
      <c r="F23" s="63"/>
      <c r="G23" s="63"/>
      <c r="H23" s="63"/>
      <c r="I23" s="63"/>
      <c r="J23" s="63"/>
      <c r="K23" s="63"/>
      <c r="L23" s="63"/>
      <c r="M23" s="63"/>
      <c r="N23" s="66"/>
    </row>
    <row r="24" spans="2:14" ht="16.5" customHeight="1">
      <c r="B24" s="41">
        <v>11</v>
      </c>
      <c r="C24" s="53"/>
      <c r="D24" s="64" t="s">
        <v>85</v>
      </c>
      <c r="E24" s="55"/>
      <c r="F24" s="55"/>
      <c r="G24" s="55"/>
      <c r="H24" s="55"/>
      <c r="I24" s="55"/>
      <c r="J24" s="55"/>
      <c r="K24" s="55"/>
      <c r="L24" s="55"/>
      <c r="M24" s="55"/>
      <c r="N24" s="52"/>
    </row>
    <row r="25" spans="2:14" ht="16.5" customHeight="1">
      <c r="B25" s="41">
        <v>12</v>
      </c>
      <c r="C25" s="53"/>
      <c r="D25" s="64" t="s">
        <v>86</v>
      </c>
      <c r="E25" s="55"/>
      <c r="F25" s="55"/>
      <c r="G25" s="55"/>
      <c r="H25" s="55"/>
      <c r="I25" s="55"/>
      <c r="J25" s="55"/>
      <c r="K25" s="55"/>
      <c r="L25" s="55"/>
      <c r="M25" s="55"/>
      <c r="N25" s="52"/>
    </row>
    <row r="26" spans="2:14" ht="16.5" customHeight="1">
      <c r="B26" s="41">
        <v>13</v>
      </c>
      <c r="C26" s="53"/>
      <c r="D26" s="64" t="s">
        <v>87</v>
      </c>
      <c r="E26" s="55"/>
      <c r="F26" s="55"/>
      <c r="G26" s="55"/>
      <c r="H26" s="55"/>
      <c r="I26" s="55"/>
      <c r="J26" s="55"/>
      <c r="K26" s="55"/>
      <c r="L26" s="55"/>
      <c r="M26" s="55"/>
      <c r="N26" s="52"/>
    </row>
    <row r="27" spans="2:14" ht="16.5" customHeight="1">
      <c r="B27" s="41"/>
      <c r="C27" s="53"/>
      <c r="D27" s="54" t="s">
        <v>220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6.5" customHeight="1">
      <c r="B28" s="41">
        <v>14</v>
      </c>
      <c r="C28" s="53"/>
      <c r="D28" s="64" t="s">
        <v>85</v>
      </c>
      <c r="E28" s="68">
        <f>E16*260*E24</f>
        <v>0</v>
      </c>
      <c r="F28" s="68">
        <f aca="true" t="shared" si="1" ref="F28:M28">F16*260*F24</f>
        <v>0</v>
      </c>
      <c r="G28" s="68">
        <f t="shared" si="1"/>
        <v>0</v>
      </c>
      <c r="H28" s="68">
        <f t="shared" si="1"/>
        <v>0</v>
      </c>
      <c r="I28" s="68">
        <f t="shared" si="1"/>
        <v>0</v>
      </c>
      <c r="J28" s="68">
        <f t="shared" si="1"/>
        <v>0</v>
      </c>
      <c r="K28" s="68">
        <f t="shared" si="1"/>
        <v>0</v>
      </c>
      <c r="L28" s="68">
        <f t="shared" si="1"/>
        <v>0</v>
      </c>
      <c r="M28" s="68">
        <f t="shared" si="1"/>
        <v>0</v>
      </c>
      <c r="N28" s="68">
        <f>SUM(E28:M28)</f>
        <v>0</v>
      </c>
    </row>
    <row r="29" spans="2:14" ht="16.5" customHeight="1">
      <c r="B29" s="41">
        <v>15</v>
      </c>
      <c r="C29" s="53"/>
      <c r="D29" s="64" t="s">
        <v>86</v>
      </c>
      <c r="E29" s="68">
        <f aca="true" t="shared" si="2" ref="E29:G30">E17*260*E25</f>
        <v>0</v>
      </c>
      <c r="F29" s="68">
        <f t="shared" si="2"/>
        <v>0</v>
      </c>
      <c r="G29" s="68">
        <f t="shared" si="2"/>
        <v>0</v>
      </c>
      <c r="H29" s="68">
        <f aca="true" t="shared" si="3" ref="H29:M30">H17*H25*52</f>
        <v>0</v>
      </c>
      <c r="I29" s="68">
        <f t="shared" si="3"/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>SUM(E29:M29)</f>
        <v>0</v>
      </c>
    </row>
    <row r="30" spans="2:14" ht="16.5" customHeight="1">
      <c r="B30" s="41">
        <v>16</v>
      </c>
      <c r="C30" s="53"/>
      <c r="D30" s="64" t="s">
        <v>87</v>
      </c>
      <c r="E30" s="68">
        <f t="shared" si="2"/>
        <v>0</v>
      </c>
      <c r="F30" s="68">
        <f t="shared" si="2"/>
        <v>0</v>
      </c>
      <c r="G30" s="68">
        <f t="shared" si="2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>SUM(E30:M30)</f>
        <v>0</v>
      </c>
    </row>
    <row r="31" spans="2:14" ht="16.5" customHeight="1">
      <c r="B31" s="41">
        <v>17</v>
      </c>
      <c r="C31" s="53"/>
      <c r="D31" s="64" t="s">
        <v>221</v>
      </c>
      <c r="E31" s="68">
        <f>SUM(E28:E30)</f>
        <v>0</v>
      </c>
      <c r="F31" s="68">
        <f aca="true" t="shared" si="4" ref="F31:M31">SUM(F28:F30)</f>
        <v>0</v>
      </c>
      <c r="G31" s="68">
        <f>SUM(G28:G30)</f>
        <v>0</v>
      </c>
      <c r="H31" s="68">
        <f t="shared" si="4"/>
        <v>0</v>
      </c>
      <c r="I31" s="68">
        <f t="shared" si="4"/>
        <v>0</v>
      </c>
      <c r="J31" s="68">
        <f>SUM(J28:J30)</f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8">
        <f>SUM(E31:M31)</f>
        <v>0</v>
      </c>
    </row>
    <row r="32" spans="2:14" ht="16.5" customHeight="1">
      <c r="B32" s="41">
        <v>18</v>
      </c>
      <c r="C32" s="53"/>
      <c r="D32" s="54" t="s">
        <v>92</v>
      </c>
      <c r="E32" s="69">
        <f>E31/2080</f>
        <v>0</v>
      </c>
      <c r="F32" s="69">
        <f aca="true" t="shared" si="5" ref="F32:M32">F31/2080</f>
        <v>0</v>
      </c>
      <c r="G32" s="69">
        <f>G31/2080</f>
        <v>0</v>
      </c>
      <c r="H32" s="69">
        <f t="shared" si="5"/>
        <v>0</v>
      </c>
      <c r="I32" s="69">
        <f t="shared" si="5"/>
        <v>0</v>
      </c>
      <c r="J32" s="69">
        <f>J31/2080</f>
        <v>0</v>
      </c>
      <c r="K32" s="69">
        <f t="shared" si="5"/>
        <v>0</v>
      </c>
      <c r="L32" s="69">
        <f t="shared" si="5"/>
        <v>0</v>
      </c>
      <c r="M32" s="69">
        <f t="shared" si="5"/>
        <v>0</v>
      </c>
      <c r="N32" s="69">
        <f>SUM(E32:M32)</f>
        <v>0</v>
      </c>
    </row>
    <row r="33" spans="2:14" ht="16.5" customHeight="1">
      <c r="B33" s="41">
        <v>19</v>
      </c>
      <c r="C33" s="53"/>
      <c r="D33" s="54" t="s">
        <v>193</v>
      </c>
      <c r="E33" s="70"/>
      <c r="F33" s="70"/>
      <c r="G33" s="70"/>
      <c r="H33" s="52"/>
      <c r="I33" s="52"/>
      <c r="J33" s="52"/>
      <c r="K33" s="52"/>
      <c r="L33" s="52"/>
      <c r="M33" s="52"/>
      <c r="N33" s="71"/>
    </row>
    <row r="34" spans="2:14" ht="16.5" customHeight="1">
      <c r="B34" s="41">
        <v>20</v>
      </c>
      <c r="C34" s="53"/>
      <c r="D34" s="54" t="s">
        <v>194</v>
      </c>
      <c r="E34" s="72">
        <f>IF(E33&gt;0,E33/E32,)</f>
        <v>0</v>
      </c>
      <c r="F34" s="72">
        <f>IF(F33&gt;0,F33/F32,)</f>
        <v>0</v>
      </c>
      <c r="G34" s="72">
        <f>IF(G33&gt;0,G33/G32,)</f>
        <v>0</v>
      </c>
      <c r="H34" s="52"/>
      <c r="I34" s="52"/>
      <c r="J34" s="52"/>
      <c r="K34" s="52"/>
      <c r="L34" s="52"/>
      <c r="M34" s="52"/>
      <c r="N34" s="73"/>
    </row>
    <row r="35" spans="2:14" ht="16.5" customHeight="1">
      <c r="B35" s="41">
        <v>21</v>
      </c>
      <c r="C35" s="53"/>
      <c r="D35" s="54" t="s">
        <v>195</v>
      </c>
      <c r="E35" s="72">
        <f>E33*5</f>
        <v>0</v>
      </c>
      <c r="F35" s="72">
        <f>F33*5</f>
        <v>0</v>
      </c>
      <c r="G35" s="72">
        <f>G33*5</f>
        <v>0</v>
      </c>
      <c r="H35" s="52"/>
      <c r="I35" s="52"/>
      <c r="J35" s="52"/>
      <c r="K35" s="52"/>
      <c r="L35" s="52"/>
      <c r="M35" s="52"/>
      <c r="N35" s="71"/>
    </row>
    <row r="36" spans="2:14" ht="16.5" customHeight="1">
      <c r="B36" s="41">
        <v>22</v>
      </c>
      <c r="C36" s="53"/>
      <c r="D36" s="54" t="s">
        <v>196</v>
      </c>
      <c r="E36" s="70"/>
      <c r="F36" s="70"/>
      <c r="G36" s="70"/>
      <c r="H36" s="52"/>
      <c r="I36" s="52"/>
      <c r="J36" s="52"/>
      <c r="K36" s="52"/>
      <c r="L36" s="52"/>
      <c r="M36" s="52"/>
      <c r="N36" s="71"/>
    </row>
    <row r="37" spans="2:14" ht="16.5" customHeight="1">
      <c r="B37" s="41">
        <v>23</v>
      </c>
      <c r="C37" s="53"/>
      <c r="D37" s="54" t="s">
        <v>90</v>
      </c>
      <c r="E37" s="74">
        <f>IF(E36&gt;0,E35/E36,)</f>
        <v>0</v>
      </c>
      <c r="F37" s="75">
        <f>IF(F36&gt;0,F35/F36,)</f>
        <v>0</v>
      </c>
      <c r="G37" s="75">
        <f>IF(G36&gt;0,G35/G36,)</f>
        <v>0</v>
      </c>
      <c r="H37" s="52"/>
      <c r="I37" s="52"/>
      <c r="J37" s="52"/>
      <c r="K37" s="52"/>
      <c r="L37" s="52"/>
      <c r="M37" s="52"/>
      <c r="N37" s="71"/>
    </row>
    <row r="38" spans="2:14" ht="16.5" customHeight="1">
      <c r="B38" s="41">
        <v>24</v>
      </c>
      <c r="C38" s="53"/>
      <c r="D38" s="54" t="s">
        <v>217</v>
      </c>
      <c r="E38" s="52"/>
      <c r="F38" s="52"/>
      <c r="G38" s="52"/>
      <c r="H38" s="67"/>
      <c r="I38" s="67"/>
      <c r="J38" s="67"/>
      <c r="K38" s="67"/>
      <c r="L38" s="67"/>
      <c r="M38" s="67"/>
      <c r="N38" s="73"/>
    </row>
    <row r="39" spans="2:14" ht="16.5" customHeight="1">
      <c r="B39" s="41">
        <v>25</v>
      </c>
      <c r="C39" s="53"/>
      <c r="D39" s="54" t="s">
        <v>218</v>
      </c>
      <c r="E39" s="52"/>
      <c r="F39" s="52"/>
      <c r="G39" s="52"/>
      <c r="H39" s="68">
        <f aca="true" t="shared" si="6" ref="H39:M39">H38*52</f>
        <v>0</v>
      </c>
      <c r="I39" s="68">
        <f t="shared" si="6"/>
        <v>0</v>
      </c>
      <c r="J39" s="68">
        <f t="shared" si="6"/>
        <v>0</v>
      </c>
      <c r="K39" s="68">
        <f t="shared" si="6"/>
        <v>0</v>
      </c>
      <c r="L39" s="68">
        <f t="shared" si="6"/>
        <v>0</v>
      </c>
      <c r="M39" s="68">
        <f t="shared" si="6"/>
        <v>0</v>
      </c>
      <c r="N39" s="73"/>
    </row>
    <row r="40" spans="2:14" ht="16.5" customHeight="1" thickBot="1">
      <c r="B40" s="76">
        <v>26</v>
      </c>
      <c r="C40" s="77"/>
      <c r="D40" s="49" t="s">
        <v>219</v>
      </c>
      <c r="E40" s="78"/>
      <c r="F40" s="78"/>
      <c r="G40" s="78"/>
      <c r="H40" s="79">
        <f aca="true" t="shared" si="7" ref="H40:M40">IF(H31&gt;0,H39/H31,)</f>
        <v>0</v>
      </c>
      <c r="I40" s="80">
        <f t="shared" si="7"/>
        <v>0</v>
      </c>
      <c r="J40" s="80">
        <f t="shared" si="7"/>
        <v>0</v>
      </c>
      <c r="K40" s="80">
        <f t="shared" si="7"/>
        <v>0</v>
      </c>
      <c r="L40" s="80">
        <f t="shared" si="7"/>
        <v>0</v>
      </c>
      <c r="M40" s="80">
        <f t="shared" si="7"/>
        <v>0</v>
      </c>
      <c r="N40" s="81"/>
    </row>
    <row r="41" spans="2:14" ht="16.5" customHeight="1">
      <c r="B41" s="41"/>
      <c r="C41" s="42" t="s">
        <v>170</v>
      </c>
      <c r="D41" s="54"/>
      <c r="E41" s="82"/>
      <c r="F41" s="63"/>
      <c r="G41" s="63"/>
      <c r="H41" s="63"/>
      <c r="I41" s="63"/>
      <c r="J41" s="63"/>
      <c r="K41" s="63"/>
      <c r="L41" s="63"/>
      <c r="M41" s="63"/>
      <c r="N41" s="83"/>
    </row>
    <row r="42" spans="2:14" ht="16.5" customHeight="1">
      <c r="B42" s="408">
        <v>27</v>
      </c>
      <c r="C42" s="53"/>
      <c r="D42" s="54" t="s">
        <v>168</v>
      </c>
      <c r="E42" s="84">
        <f>+'4 Capital'!$J9</f>
        <v>0</v>
      </c>
      <c r="F42" s="84">
        <f>+'4 Capital'!$J10</f>
        <v>0</v>
      </c>
      <c r="G42" s="84">
        <f>+'4 Capital'!$J11</f>
        <v>0</v>
      </c>
      <c r="H42" s="84">
        <f>+'4 Capital'!$J12</f>
        <v>0</v>
      </c>
      <c r="I42" s="84">
        <f>+'4 Capital'!$J13</f>
        <v>0</v>
      </c>
      <c r="J42" s="84">
        <f>+'4 Capital'!$J14</f>
        <v>0</v>
      </c>
      <c r="K42" s="84">
        <f>+'4 Capital'!$J15</f>
        <v>0</v>
      </c>
      <c r="L42" s="84">
        <f>+'4 Capital'!J16</f>
        <v>0</v>
      </c>
      <c r="M42" s="84">
        <f>+'4 Capital'!$J17</f>
        <v>0</v>
      </c>
      <c r="N42" s="56">
        <f>SUM(E42:M42)</f>
        <v>0</v>
      </c>
    </row>
    <row r="43" spans="2:14" ht="16.5" customHeight="1">
      <c r="B43" s="408">
        <v>28</v>
      </c>
      <c r="C43" s="53"/>
      <c r="D43" s="54" t="s">
        <v>169</v>
      </c>
      <c r="E43" s="84">
        <f>+'4 Capital'!$K9</f>
        <v>0</v>
      </c>
      <c r="F43" s="84">
        <f>+'4 Capital'!$K10</f>
        <v>0</v>
      </c>
      <c r="G43" s="84">
        <f>+'4 Capital'!$K11</f>
        <v>0</v>
      </c>
      <c r="H43" s="84">
        <f>+'4 Capital'!$K12</f>
        <v>0</v>
      </c>
      <c r="I43" s="84">
        <f>+'4 Capital'!$K13</f>
        <v>0</v>
      </c>
      <c r="J43" s="84">
        <f>+'4 Capital'!$K14</f>
        <v>0</v>
      </c>
      <c r="K43" s="84">
        <f>+'4 Capital'!$K15</f>
        <v>0</v>
      </c>
      <c r="L43" s="84">
        <f>+'4 Capital'!K16</f>
        <v>0</v>
      </c>
      <c r="M43" s="84">
        <f>+'4 Capital'!$K17</f>
        <v>0</v>
      </c>
      <c r="N43" s="56">
        <f>SUM(E43:M43)</f>
        <v>0</v>
      </c>
    </row>
    <row r="44" spans="2:16" ht="16.5" customHeight="1" thickBot="1">
      <c r="B44" s="409">
        <v>29</v>
      </c>
      <c r="C44" s="77"/>
      <c r="D44" s="85" t="s">
        <v>91</v>
      </c>
      <c r="E44" s="86">
        <f aca="true" t="shared" si="8" ref="E44:N44">SUM(E42:E43)</f>
        <v>0</v>
      </c>
      <c r="F44" s="86">
        <f t="shared" si="8"/>
        <v>0</v>
      </c>
      <c r="G44" s="86">
        <f>SUM(G42:G43)</f>
        <v>0</v>
      </c>
      <c r="H44" s="86">
        <f t="shared" si="8"/>
        <v>0</v>
      </c>
      <c r="I44" s="86">
        <f t="shared" si="8"/>
        <v>0</v>
      </c>
      <c r="J44" s="86">
        <f>SUM(J42:J43)</f>
        <v>0</v>
      </c>
      <c r="K44" s="86">
        <f t="shared" si="8"/>
        <v>0</v>
      </c>
      <c r="L44" s="86">
        <f t="shared" si="8"/>
        <v>0</v>
      </c>
      <c r="M44" s="86">
        <f t="shared" si="8"/>
        <v>0</v>
      </c>
      <c r="N44" s="86">
        <f t="shared" si="8"/>
        <v>0</v>
      </c>
      <c r="P44" s="390"/>
    </row>
    <row r="45" spans="2:15" ht="16.5" customHeight="1">
      <c r="B45" s="410"/>
      <c r="C45" s="42" t="s">
        <v>28</v>
      </c>
      <c r="D45" s="54"/>
      <c r="E45" s="69"/>
      <c r="F45" s="69"/>
      <c r="G45" s="69"/>
      <c r="H45" s="69"/>
      <c r="I45" s="69"/>
      <c r="J45" s="69"/>
      <c r="K45" s="69"/>
      <c r="L45" s="69"/>
      <c r="M45" s="69"/>
      <c r="N45" s="63"/>
      <c r="O45" s="390"/>
    </row>
    <row r="46" spans="2:14" ht="16.5" customHeight="1">
      <c r="B46" s="408">
        <v>30</v>
      </c>
      <c r="C46" s="53"/>
      <c r="D46" s="54" t="s">
        <v>257</v>
      </c>
      <c r="E46" s="70"/>
      <c r="F46" s="52"/>
      <c r="G46" s="52"/>
      <c r="H46" s="70"/>
      <c r="I46" s="52"/>
      <c r="J46" s="52"/>
      <c r="K46" s="70"/>
      <c r="L46" s="52"/>
      <c r="M46" s="52"/>
      <c r="N46" s="56">
        <f aca="true" t="shared" si="9" ref="N46:N51">SUM(E46:M46)</f>
        <v>0</v>
      </c>
    </row>
    <row r="47" spans="2:16" ht="16.5" customHeight="1">
      <c r="B47" s="408">
        <v>31</v>
      </c>
      <c r="C47" s="53"/>
      <c r="D47" s="54" t="s">
        <v>256</v>
      </c>
      <c r="E47" s="52"/>
      <c r="F47" s="70"/>
      <c r="G47" s="52"/>
      <c r="H47" s="52"/>
      <c r="I47" s="70"/>
      <c r="J47" s="52"/>
      <c r="K47" s="70"/>
      <c r="L47" s="52"/>
      <c r="M47" s="52"/>
      <c r="N47" s="56">
        <f t="shared" si="9"/>
        <v>0</v>
      </c>
      <c r="P47" s="390"/>
    </row>
    <row r="48" spans="2:14" ht="16.5" customHeight="1">
      <c r="B48" s="408">
        <v>32</v>
      </c>
      <c r="C48" s="53"/>
      <c r="D48" s="54" t="s">
        <v>304</v>
      </c>
      <c r="E48" s="52"/>
      <c r="F48" s="52"/>
      <c r="G48" s="70"/>
      <c r="H48" s="52"/>
      <c r="I48" s="52"/>
      <c r="J48" s="70"/>
      <c r="K48" s="70"/>
      <c r="L48" s="52"/>
      <c r="M48" s="52"/>
      <c r="N48" s="56">
        <f t="shared" si="9"/>
        <v>0</v>
      </c>
    </row>
    <row r="49" spans="2:14" ht="16.5" customHeight="1">
      <c r="B49" s="408">
        <v>33</v>
      </c>
      <c r="C49" s="53"/>
      <c r="D49" s="87" t="s">
        <v>307</v>
      </c>
      <c r="E49" s="52"/>
      <c r="F49" s="52"/>
      <c r="G49" s="52"/>
      <c r="H49" s="52"/>
      <c r="I49" s="52"/>
      <c r="J49" s="52"/>
      <c r="K49" s="70"/>
      <c r="L49" s="52"/>
      <c r="M49" s="52"/>
      <c r="N49" s="56">
        <f t="shared" si="9"/>
        <v>0</v>
      </c>
    </row>
    <row r="50" spans="2:14" ht="16.5" customHeight="1">
      <c r="B50" s="408">
        <v>34</v>
      </c>
      <c r="C50" s="53"/>
      <c r="D50" s="87" t="s">
        <v>301</v>
      </c>
      <c r="E50" s="52"/>
      <c r="F50" s="52"/>
      <c r="G50" s="52"/>
      <c r="H50" s="52"/>
      <c r="I50" s="52"/>
      <c r="J50" s="52"/>
      <c r="K50" s="70"/>
      <c r="L50" s="70"/>
      <c r="M50" s="70"/>
      <c r="N50" s="56">
        <f t="shared" si="9"/>
        <v>0</v>
      </c>
    </row>
    <row r="51" spans="2:14" ht="16.5" customHeight="1">
      <c r="B51" s="408">
        <v>35</v>
      </c>
      <c r="C51" s="53"/>
      <c r="D51" s="54" t="s">
        <v>249</v>
      </c>
      <c r="E51" s="70"/>
      <c r="F51" s="70"/>
      <c r="G51" s="70"/>
      <c r="H51" s="70"/>
      <c r="I51" s="70"/>
      <c r="J51" s="70"/>
      <c r="K51" s="70"/>
      <c r="L51" s="70"/>
      <c r="M51" s="70"/>
      <c r="N51" s="56">
        <f t="shared" si="9"/>
        <v>0</v>
      </c>
    </row>
    <row r="52" spans="2:15" ht="16.5" customHeight="1">
      <c r="B52" s="408">
        <v>36</v>
      </c>
      <c r="C52" s="88" t="s">
        <v>171</v>
      </c>
      <c r="D52" s="54"/>
      <c r="E52" s="89">
        <f>SUM(E46:E51)</f>
        <v>0</v>
      </c>
      <c r="F52" s="89">
        <f aca="true" t="shared" si="10" ref="F52:M52">SUM(F46:F51)</f>
        <v>0</v>
      </c>
      <c r="G52" s="89">
        <f t="shared" si="10"/>
        <v>0</v>
      </c>
      <c r="H52" s="89">
        <f t="shared" si="10"/>
        <v>0</v>
      </c>
      <c r="I52" s="89">
        <f t="shared" si="10"/>
        <v>0</v>
      </c>
      <c r="J52" s="89">
        <f t="shared" si="10"/>
        <v>0</v>
      </c>
      <c r="K52" s="89">
        <f t="shared" si="10"/>
        <v>0</v>
      </c>
      <c r="L52" s="89">
        <f t="shared" si="10"/>
        <v>0</v>
      </c>
      <c r="M52" s="89">
        <f t="shared" si="10"/>
        <v>0</v>
      </c>
      <c r="N52" s="89">
        <f>SUM(N46:N51)</f>
        <v>0</v>
      </c>
      <c r="O52" s="90"/>
    </row>
    <row r="53" spans="2:14" ht="16.5" customHeight="1">
      <c r="B53" s="408">
        <v>37</v>
      </c>
      <c r="C53" s="53"/>
      <c r="D53" s="54" t="s">
        <v>2</v>
      </c>
      <c r="E53" s="70"/>
      <c r="F53" s="70"/>
      <c r="G53" s="70"/>
      <c r="H53" s="70"/>
      <c r="I53" s="70"/>
      <c r="J53" s="70"/>
      <c r="K53" s="70"/>
      <c r="L53" s="70"/>
      <c r="M53" s="70"/>
      <c r="N53" s="56">
        <f>SUM(E53:M53)</f>
        <v>0</v>
      </c>
    </row>
    <row r="54" spans="2:14" ht="16.5" customHeight="1">
      <c r="B54" s="439">
        <v>38</v>
      </c>
      <c r="C54" s="91"/>
      <c r="D54" s="92" t="s">
        <v>387</v>
      </c>
      <c r="E54" s="93">
        <f>SUM(E47:E51)-E53</f>
        <v>0</v>
      </c>
      <c r="F54" s="93">
        <f aca="true" t="shared" si="11" ref="F54:N54">SUM(F47:F51)-F53</f>
        <v>0</v>
      </c>
      <c r="G54" s="93">
        <f t="shared" si="11"/>
        <v>0</v>
      </c>
      <c r="H54" s="93">
        <f t="shared" si="11"/>
        <v>0</v>
      </c>
      <c r="I54" s="93">
        <f t="shared" si="11"/>
        <v>0</v>
      </c>
      <c r="J54" s="93">
        <f t="shared" si="11"/>
        <v>0</v>
      </c>
      <c r="K54" s="93">
        <f t="shared" si="11"/>
        <v>0</v>
      </c>
      <c r="L54" s="93">
        <f t="shared" si="11"/>
        <v>0</v>
      </c>
      <c r="M54" s="93">
        <f t="shared" si="11"/>
        <v>0</v>
      </c>
      <c r="N54" s="93">
        <f t="shared" si="11"/>
        <v>0</v>
      </c>
    </row>
    <row r="55" spans="2:14" ht="16.5" customHeight="1">
      <c r="B55" s="37"/>
      <c r="C55" s="94"/>
      <c r="D55" s="54"/>
      <c r="E55" s="95"/>
      <c r="F55" s="95"/>
      <c r="G55" s="95"/>
      <c r="H55" s="95"/>
      <c r="I55" s="95"/>
      <c r="J55" s="95"/>
      <c r="K55" s="1"/>
      <c r="L55" s="1"/>
      <c r="M55" s="1"/>
      <c r="N55" s="96">
        <f>IF(N52=0,0,N54/N52)</f>
        <v>0</v>
      </c>
    </row>
    <row r="56" spans="2:14" ht="16.5" customHeight="1">
      <c r="B56" s="37"/>
      <c r="C56" s="94"/>
      <c r="D56" s="440"/>
      <c r="E56" s="95"/>
      <c r="F56" s="95"/>
      <c r="G56" s="95"/>
      <c r="H56" s="95"/>
      <c r="I56" s="95"/>
      <c r="J56" s="95"/>
      <c r="K56" s="95"/>
      <c r="L56" s="97"/>
      <c r="M56" s="97"/>
      <c r="N56" s="98"/>
    </row>
    <row r="57" spans="2:14" s="103" customFormat="1" ht="21">
      <c r="B57" s="99" t="s">
        <v>163</v>
      </c>
      <c r="C57" s="100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 s="103" customFormat="1" ht="21">
      <c r="B58" s="450" t="s">
        <v>267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</row>
    <row r="59" spans="2:14" s="103" customFormat="1" ht="21">
      <c r="B59" s="450" t="s">
        <v>310</v>
      </c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</row>
    <row r="60" spans="2:14" s="103" customFormat="1" ht="21">
      <c r="B60" s="450" t="s">
        <v>268</v>
      </c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</row>
    <row r="61" spans="2:14" s="103" customFormat="1" ht="21">
      <c r="B61" s="450" t="s">
        <v>311</v>
      </c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</row>
    <row r="62" spans="2:14" s="103" customFormat="1" ht="21">
      <c r="B62" s="450" t="s">
        <v>269</v>
      </c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</row>
    <row r="63" spans="2:14" s="103" customFormat="1" ht="21">
      <c r="B63" s="450" t="s">
        <v>312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</row>
    <row r="64" spans="2:14" s="103" customFormat="1" ht="21">
      <c r="B64" s="450" t="s">
        <v>270</v>
      </c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</row>
    <row r="65" spans="2:14" s="103" customFormat="1" ht="21">
      <c r="B65" s="450" t="s">
        <v>271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</row>
    <row r="66" spans="2:14" s="103" customFormat="1" ht="21">
      <c r="B66" s="450" t="s">
        <v>272</v>
      </c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</row>
    <row r="67" spans="2:14" s="103" customFormat="1" ht="21">
      <c r="B67" s="450" t="s">
        <v>273</v>
      </c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</row>
    <row r="68" spans="2:14" s="103" customFormat="1" ht="21">
      <c r="B68" s="450" t="s">
        <v>274</v>
      </c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</row>
    <row r="69" spans="2:14" s="103" customFormat="1" ht="21">
      <c r="B69" s="450" t="s">
        <v>275</v>
      </c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</row>
    <row r="70" spans="2:14" s="103" customFormat="1" ht="21">
      <c r="B70" s="450" t="s">
        <v>276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</row>
    <row r="71" spans="2:14" s="103" customFormat="1" ht="21">
      <c r="B71" s="450" t="s">
        <v>277</v>
      </c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</row>
    <row r="72" spans="2:14" s="103" customFormat="1" ht="21">
      <c r="B72" s="450" t="s">
        <v>278</v>
      </c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</row>
    <row r="73" spans="2:14" s="103" customFormat="1" ht="21">
      <c r="B73" s="450" t="s">
        <v>279</v>
      </c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</row>
    <row r="74" spans="2:14" s="103" customFormat="1" ht="21">
      <c r="B74" s="450" t="s">
        <v>280</v>
      </c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</row>
    <row r="75" spans="2:14" s="103" customFormat="1" ht="21">
      <c r="B75" s="450" t="s">
        <v>313</v>
      </c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</row>
    <row r="76" spans="2:14" s="103" customFormat="1" ht="21">
      <c r="B76" s="450" t="s">
        <v>314</v>
      </c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</row>
    <row r="77" spans="2:14" s="103" customFormat="1" ht="21">
      <c r="B77" s="450" t="s">
        <v>281</v>
      </c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</row>
    <row r="78" spans="2:15" s="103" customFormat="1" ht="21">
      <c r="B78" s="450" t="s">
        <v>315</v>
      </c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07"/>
    </row>
    <row r="79" spans="2:14" s="103" customFormat="1" ht="21">
      <c r="B79" s="450" t="s">
        <v>316</v>
      </c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</row>
    <row r="80" spans="2:14" s="103" customFormat="1" ht="21">
      <c r="B80" s="450" t="s">
        <v>388</v>
      </c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</row>
    <row r="81" spans="2:14" s="103" customFormat="1" ht="21">
      <c r="B81" s="450" t="s">
        <v>389</v>
      </c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</row>
    <row r="82" spans="2:14" s="103" customFormat="1" ht="21">
      <c r="B82" s="450" t="s">
        <v>390</v>
      </c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</row>
    <row r="83" spans="2:14" s="103" customFormat="1" ht="21">
      <c r="B83" s="451" t="s">
        <v>391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</row>
    <row r="84" spans="2:14" s="103" customFormat="1" ht="21">
      <c r="B84" s="450" t="s">
        <v>392</v>
      </c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</row>
    <row r="85" spans="2:14" s="103" customFormat="1" ht="21">
      <c r="B85" s="104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</row>
    <row r="86" spans="2:14" s="103" customFormat="1" ht="21">
      <c r="B86" s="107" t="s">
        <v>93</v>
      </c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2:14" s="103" customFormat="1" ht="21">
      <c r="B87" s="107" t="s">
        <v>95</v>
      </c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</sheetData>
  <sheetProtection/>
  <mergeCells count="32">
    <mergeCell ref="B64:N64"/>
    <mergeCell ref="B7:D7"/>
    <mergeCell ref="B58:N58"/>
    <mergeCell ref="H6:J6"/>
    <mergeCell ref="B62:N62"/>
    <mergeCell ref="B63:N63"/>
    <mergeCell ref="L6:M6"/>
    <mergeCell ref="B66:N66"/>
    <mergeCell ref="B67:N67"/>
    <mergeCell ref="B68:N68"/>
    <mergeCell ref="B69:N69"/>
    <mergeCell ref="B65:N65"/>
    <mergeCell ref="E6:G6"/>
    <mergeCell ref="B59:N59"/>
    <mergeCell ref="B60:N60"/>
    <mergeCell ref="B61:N61"/>
    <mergeCell ref="B6:D6"/>
    <mergeCell ref="B74:N74"/>
    <mergeCell ref="B75:N75"/>
    <mergeCell ref="B76:N76"/>
    <mergeCell ref="B77:N77"/>
    <mergeCell ref="B70:N70"/>
    <mergeCell ref="B71:N71"/>
    <mergeCell ref="B72:N72"/>
    <mergeCell ref="B73:N73"/>
    <mergeCell ref="B78:N78"/>
    <mergeCell ref="B79:N79"/>
    <mergeCell ref="B84:N84"/>
    <mergeCell ref="B80:N80"/>
    <mergeCell ref="B81:N81"/>
    <mergeCell ref="B82:N82"/>
    <mergeCell ref="B83:N83"/>
  </mergeCells>
  <printOptions horizontalCentered="1"/>
  <pageMargins left="0.18" right="0" top="0.46" bottom="0.4" header="0.32" footer="0.25"/>
  <pageSetup fitToHeight="2" horizontalDpi="600" verticalDpi="600" orientation="landscape" scale="46" r:id="rId1"/>
  <headerFooter alignWithMargins="0">
    <oddHeader>&amp;C&amp;"Book Antiqua,Bold"
Form 2</oddHeader>
    <oddFooter>&amp;R&amp;8 Page &amp;P of &amp;N</oddFooter>
  </headerFooter>
  <rowBreaks count="1" manualBreakCount="1">
    <brk id="5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40">
      <selection activeCell="I24" sqref="I24"/>
    </sheetView>
  </sheetViews>
  <sheetFormatPr defaultColWidth="9.140625" defaultRowHeight="12.75"/>
  <cols>
    <col min="1" max="1" width="3.28125" style="1" customWidth="1"/>
    <col min="2" max="2" width="3.421875" style="1" customWidth="1"/>
    <col min="3" max="3" width="51.28125" style="1" customWidth="1"/>
    <col min="4" max="4" width="19.28125" style="1" customWidth="1"/>
    <col min="5" max="5" width="17.421875" style="1" customWidth="1"/>
    <col min="6" max="6" width="16.57421875" style="1" customWidth="1"/>
    <col min="7" max="7" width="15.7109375" style="1" customWidth="1"/>
    <col min="8" max="8" width="16.140625" style="1" customWidth="1"/>
    <col min="9" max="16384" width="9.140625" style="1" customWidth="1"/>
  </cols>
  <sheetData>
    <row r="1" spans="2:8" ht="15">
      <c r="B1" s="26" t="s">
        <v>18</v>
      </c>
      <c r="C1" s="29"/>
      <c r="H1" s="2" t="str">
        <f>'2 Op_Statistics'!$N$1</f>
        <v>Stanford University Base Services</v>
      </c>
    </row>
    <row r="2" spans="2:4" ht="15">
      <c r="B2" s="30" t="str">
        <f>'1 Gen_Info'!B2</f>
        <v>Proposer Name: </v>
      </c>
      <c r="C2" s="29"/>
      <c r="D2" s="6"/>
    </row>
    <row r="3" spans="2:4" ht="15">
      <c r="B3" s="26"/>
      <c r="C3" s="29"/>
      <c r="D3" s="6"/>
    </row>
    <row r="4" spans="2:4" ht="14.25">
      <c r="B4" s="108" t="s">
        <v>207</v>
      </c>
      <c r="C4" s="109"/>
      <c r="D4" s="6"/>
    </row>
    <row r="5" spans="2:8" ht="15">
      <c r="B5" s="110"/>
      <c r="C5" s="111"/>
      <c r="D5" s="466" t="s">
        <v>155</v>
      </c>
      <c r="E5" s="468" t="s">
        <v>147</v>
      </c>
      <c r="F5" s="470" t="s">
        <v>4</v>
      </c>
      <c r="G5" s="468" t="s">
        <v>318</v>
      </c>
      <c r="H5" s="468" t="s">
        <v>259</v>
      </c>
    </row>
    <row r="6" spans="2:8" ht="17.25" customHeight="1" thickBot="1">
      <c r="B6" s="112" t="s">
        <v>282</v>
      </c>
      <c r="C6" s="113"/>
      <c r="D6" s="467"/>
      <c r="E6" s="469"/>
      <c r="F6" s="471"/>
      <c r="G6" s="469" t="s">
        <v>251</v>
      </c>
      <c r="H6" s="469"/>
    </row>
    <row r="7" spans="2:8" ht="17.25" customHeight="1" thickTop="1">
      <c r="B7" s="114"/>
      <c r="C7" s="115" t="s">
        <v>335</v>
      </c>
      <c r="D7" s="116"/>
      <c r="E7" s="116"/>
      <c r="F7" s="117">
        <f>D7+E7</f>
        <v>0</v>
      </c>
      <c r="G7" s="118"/>
      <c r="H7" s="118"/>
    </row>
    <row r="8" spans="2:8" ht="17.25" customHeight="1">
      <c r="B8" s="119"/>
      <c r="C8" s="120" t="s">
        <v>336</v>
      </c>
      <c r="D8" s="121"/>
      <c r="E8" s="121"/>
      <c r="F8" s="117">
        <f aca="true" t="shared" si="0" ref="F8:F14">D8+E8</f>
        <v>0</v>
      </c>
      <c r="G8" s="118"/>
      <c r="H8" s="118"/>
    </row>
    <row r="9" spans="2:8" ht="17.25" customHeight="1">
      <c r="B9" s="119"/>
      <c r="C9" s="120" t="s">
        <v>337</v>
      </c>
      <c r="D9" s="121"/>
      <c r="E9" s="121"/>
      <c r="F9" s="117">
        <f t="shared" si="0"/>
        <v>0</v>
      </c>
      <c r="G9" s="118"/>
      <c r="H9" s="118"/>
    </row>
    <row r="10" spans="2:8" ht="17.25" customHeight="1">
      <c r="B10" s="119"/>
      <c r="C10" s="120" t="s">
        <v>374</v>
      </c>
      <c r="D10" s="121"/>
      <c r="E10" s="121"/>
      <c r="F10" s="117">
        <f t="shared" si="0"/>
        <v>0</v>
      </c>
      <c r="G10" s="118"/>
      <c r="H10" s="118"/>
    </row>
    <row r="11" spans="2:8" ht="17.25" customHeight="1">
      <c r="B11" s="119"/>
      <c r="C11" s="120" t="s">
        <v>372</v>
      </c>
      <c r="D11" s="121"/>
      <c r="E11" s="121"/>
      <c r="F11" s="117">
        <f t="shared" si="0"/>
        <v>0</v>
      </c>
      <c r="G11" s="118"/>
      <c r="H11" s="118"/>
    </row>
    <row r="12" spans="2:8" ht="17.25" customHeight="1">
      <c r="B12" s="123"/>
      <c r="C12" s="120" t="s">
        <v>373</v>
      </c>
      <c r="D12" s="124"/>
      <c r="E12" s="124"/>
      <c r="F12" s="117">
        <f t="shared" si="0"/>
        <v>0</v>
      </c>
      <c r="G12" s="118"/>
      <c r="H12" s="118"/>
    </row>
    <row r="13" spans="2:8" ht="17.25" customHeight="1">
      <c r="B13" s="123"/>
      <c r="C13" s="120" t="s">
        <v>375</v>
      </c>
      <c r="D13" s="124"/>
      <c r="E13" s="124"/>
      <c r="F13" s="117">
        <f t="shared" si="0"/>
        <v>0</v>
      </c>
      <c r="G13" s="118"/>
      <c r="H13" s="118"/>
    </row>
    <row r="14" spans="2:8" ht="17.25" customHeight="1">
      <c r="B14" s="123"/>
      <c r="C14" s="120" t="s">
        <v>376</v>
      </c>
      <c r="D14" s="124"/>
      <c r="E14" s="124"/>
      <c r="F14" s="117">
        <f t="shared" si="0"/>
        <v>0</v>
      </c>
      <c r="G14" s="118"/>
      <c r="H14" s="118"/>
    </row>
    <row r="15" spans="2:10" ht="17.25" customHeight="1">
      <c r="B15" s="123"/>
      <c r="C15" s="1" t="s">
        <v>296</v>
      </c>
      <c r="D15" s="124"/>
      <c r="E15" s="124"/>
      <c r="F15" s="122">
        <f>D15+E15</f>
        <v>0</v>
      </c>
      <c r="G15" s="118"/>
      <c r="H15" s="118"/>
      <c r="J15" s="405"/>
    </row>
    <row r="16" spans="2:8" ht="4.5" customHeight="1">
      <c r="B16" s="125"/>
      <c r="C16" s="126"/>
      <c r="D16" s="127"/>
      <c r="E16" s="128"/>
      <c r="F16" s="128"/>
      <c r="G16" s="129"/>
      <c r="H16" s="129"/>
    </row>
    <row r="17" spans="2:6" ht="15.75" customHeight="1">
      <c r="B17" s="123"/>
      <c r="C17" s="130" t="s">
        <v>160</v>
      </c>
      <c r="D17" s="131">
        <f>SUM(D7:D15)</f>
        <v>0</v>
      </c>
      <c r="E17" s="132">
        <f>SUM(E7:E15)</f>
        <v>0</v>
      </c>
      <c r="F17" s="132">
        <f>SUM(F7:F15)</f>
        <v>0</v>
      </c>
    </row>
    <row r="18" spans="2:6" ht="5.25" customHeight="1">
      <c r="B18" s="130"/>
      <c r="C18" s="130"/>
      <c r="D18" s="133"/>
      <c r="E18" s="134"/>
      <c r="F18" s="135"/>
    </row>
    <row r="19" spans="2:8" ht="10.5" customHeight="1">
      <c r="B19" s="110"/>
      <c r="C19" s="111"/>
      <c r="D19" s="472" t="s">
        <v>384</v>
      </c>
      <c r="E19" s="473"/>
      <c r="F19" s="136"/>
      <c r="G19" s="136"/>
      <c r="H19" s="462" t="s">
        <v>259</v>
      </c>
    </row>
    <row r="20" spans="2:9" ht="52.5" thickBot="1">
      <c r="B20" s="112" t="s">
        <v>283</v>
      </c>
      <c r="C20" s="113"/>
      <c r="D20" s="474"/>
      <c r="E20" s="475"/>
      <c r="F20" s="447" t="s">
        <v>393</v>
      </c>
      <c r="G20" s="137" t="s">
        <v>318</v>
      </c>
      <c r="H20" s="463"/>
      <c r="I20" s="405"/>
    </row>
    <row r="21" spans="2:8" ht="17.25" customHeight="1" thickTop="1">
      <c r="B21" s="114"/>
      <c r="C21" s="115" t="s">
        <v>197</v>
      </c>
      <c r="D21" s="464"/>
      <c r="E21" s="476"/>
      <c r="F21" s="138"/>
      <c r="G21" s="118"/>
      <c r="H21" s="118"/>
    </row>
    <row r="22" spans="2:8" ht="17.25" customHeight="1">
      <c r="B22" s="119"/>
      <c r="C22" s="120" t="s">
        <v>96</v>
      </c>
      <c r="D22" s="464"/>
      <c r="E22" s="465"/>
      <c r="F22" s="116"/>
      <c r="G22" s="118"/>
      <c r="H22" s="118"/>
    </row>
    <row r="23" spans="2:10" ht="17.25" customHeight="1">
      <c r="B23" s="119"/>
      <c r="C23" s="120" t="s">
        <v>386</v>
      </c>
      <c r="D23" s="464"/>
      <c r="E23" s="465"/>
      <c r="F23" s="116"/>
      <c r="G23" s="118"/>
      <c r="H23" s="118"/>
      <c r="J23" s="390"/>
    </row>
    <row r="24" spans="2:8" ht="17.25" customHeight="1">
      <c r="B24" s="119"/>
      <c r="C24" s="120" t="s">
        <v>385</v>
      </c>
      <c r="D24" s="464"/>
      <c r="E24" s="465"/>
      <c r="F24" s="116"/>
      <c r="G24" s="118"/>
      <c r="H24" s="118"/>
    </row>
    <row r="25" spans="2:10" ht="17.25" customHeight="1">
      <c r="B25" s="119"/>
      <c r="C25" s="120" t="s">
        <v>98</v>
      </c>
      <c r="D25" s="464"/>
      <c r="E25" s="465"/>
      <c r="F25" s="116"/>
      <c r="G25" s="118"/>
      <c r="H25" s="118"/>
      <c r="J25" s="390"/>
    </row>
    <row r="26" spans="2:8" ht="17.25" customHeight="1">
      <c r="B26" s="119"/>
      <c r="C26" s="120" t="s">
        <v>200</v>
      </c>
      <c r="D26" s="464"/>
      <c r="E26" s="465"/>
      <c r="F26" s="116"/>
      <c r="G26" s="118"/>
      <c r="H26" s="118"/>
    </row>
    <row r="27" spans="2:8" ht="17.25" customHeight="1">
      <c r="B27" s="119"/>
      <c r="C27" s="120" t="s">
        <v>11</v>
      </c>
      <c r="D27" s="464"/>
      <c r="E27" s="465"/>
      <c r="F27" s="116"/>
      <c r="G27" s="118"/>
      <c r="H27" s="118"/>
    </row>
    <row r="28" spans="2:8" ht="17.25" customHeight="1">
      <c r="B28" s="119"/>
      <c r="C28" s="120" t="s">
        <v>13</v>
      </c>
      <c r="D28" s="464"/>
      <c r="E28" s="465"/>
      <c r="F28" s="116"/>
      <c r="G28" s="118"/>
      <c r="H28" s="118"/>
    </row>
    <row r="29" spans="2:8" ht="17.25" customHeight="1">
      <c r="B29" s="119"/>
      <c r="C29" s="120" t="s">
        <v>142</v>
      </c>
      <c r="D29" s="464"/>
      <c r="E29" s="465"/>
      <c r="F29" s="116"/>
      <c r="G29" s="118"/>
      <c r="H29" s="118"/>
    </row>
    <row r="30" spans="2:8" ht="17.25" customHeight="1">
      <c r="B30" s="119"/>
      <c r="C30" s="120" t="s">
        <v>101</v>
      </c>
      <c r="D30" s="464"/>
      <c r="E30" s="465"/>
      <c r="F30" s="116"/>
      <c r="G30" s="118"/>
      <c r="H30" s="118"/>
    </row>
    <row r="31" spans="2:8" ht="17.25" customHeight="1">
      <c r="B31" s="119"/>
      <c r="C31" s="120" t="s">
        <v>102</v>
      </c>
      <c r="D31" s="464"/>
      <c r="E31" s="465"/>
      <c r="F31" s="116"/>
      <c r="G31" s="118"/>
      <c r="H31" s="118"/>
    </row>
    <row r="32" spans="2:8" ht="17.25" customHeight="1">
      <c r="B32" s="119"/>
      <c r="C32" s="120" t="s">
        <v>10</v>
      </c>
      <c r="D32" s="464"/>
      <c r="E32" s="465"/>
      <c r="F32" s="116"/>
      <c r="G32" s="118"/>
      <c r="H32" s="118"/>
    </row>
    <row r="33" spans="2:8" ht="17.25" customHeight="1">
      <c r="B33" s="119"/>
      <c r="C33" s="120" t="s">
        <v>326</v>
      </c>
      <c r="D33" s="464"/>
      <c r="E33" s="465"/>
      <c r="F33" s="116"/>
      <c r="G33" s="118"/>
      <c r="H33" s="118"/>
    </row>
    <row r="34" spans="2:8" ht="17.25" customHeight="1">
      <c r="B34" s="119"/>
      <c r="C34" s="120" t="s">
        <v>143</v>
      </c>
      <c r="D34" s="464"/>
      <c r="E34" s="465"/>
      <c r="F34" s="116"/>
      <c r="G34" s="118"/>
      <c r="H34" s="118"/>
    </row>
    <row r="35" spans="2:8" ht="15.75" customHeight="1">
      <c r="B35" s="119"/>
      <c r="C35" s="120" t="s">
        <v>97</v>
      </c>
      <c r="D35" s="464"/>
      <c r="E35" s="465"/>
      <c r="F35" s="116"/>
      <c r="G35" s="118"/>
      <c r="H35" s="118"/>
    </row>
    <row r="36" spans="2:8" ht="15.75" customHeight="1">
      <c r="B36" s="119"/>
      <c r="C36" s="115" t="s">
        <v>325</v>
      </c>
      <c r="D36" s="464"/>
      <c r="E36" s="465"/>
      <c r="F36" s="116"/>
      <c r="G36" s="118"/>
      <c r="H36" s="118"/>
    </row>
    <row r="37" spans="2:8" ht="17.25" customHeight="1">
      <c r="B37" s="119"/>
      <c r="C37" s="115" t="s">
        <v>100</v>
      </c>
      <c r="D37" s="464"/>
      <c r="E37" s="465"/>
      <c r="F37" s="116"/>
      <c r="G37" s="118"/>
      <c r="H37" s="118"/>
    </row>
    <row r="38" spans="2:8" ht="17.25" customHeight="1">
      <c r="B38" s="119"/>
      <c r="C38" s="115" t="s">
        <v>319</v>
      </c>
      <c r="D38" s="464"/>
      <c r="E38" s="465"/>
      <c r="F38" s="116"/>
      <c r="G38" s="118"/>
      <c r="H38" s="118"/>
    </row>
    <row r="39" spans="2:8" ht="17.25" customHeight="1">
      <c r="B39" s="119"/>
      <c r="C39" s="115" t="s">
        <v>321</v>
      </c>
      <c r="D39" s="464"/>
      <c r="E39" s="465"/>
      <c r="F39" s="116"/>
      <c r="G39" s="118"/>
      <c r="H39" s="118"/>
    </row>
    <row r="40" spans="2:8" ht="17.25" customHeight="1">
      <c r="B40" s="119"/>
      <c r="C40" s="115" t="s">
        <v>322</v>
      </c>
      <c r="D40" s="464"/>
      <c r="E40" s="465"/>
      <c r="F40" s="116"/>
      <c r="G40" s="118"/>
      <c r="H40" s="118"/>
    </row>
    <row r="41" spans="2:8" ht="17.25" customHeight="1">
      <c r="B41" s="119"/>
      <c r="C41" s="115" t="s">
        <v>320</v>
      </c>
      <c r="D41" s="464"/>
      <c r="E41" s="465"/>
      <c r="F41" s="116"/>
      <c r="G41" s="118"/>
      <c r="H41" s="118"/>
    </row>
    <row r="42" spans="2:8" ht="17.25" customHeight="1">
      <c r="B42" s="119"/>
      <c r="C42" s="115" t="s">
        <v>323</v>
      </c>
      <c r="D42" s="464"/>
      <c r="E42" s="465"/>
      <c r="F42" s="116"/>
      <c r="G42" s="118"/>
      <c r="H42" s="118"/>
    </row>
    <row r="43" spans="2:8" ht="17.25" customHeight="1">
      <c r="B43" s="119"/>
      <c r="C43" s="115" t="s">
        <v>99</v>
      </c>
      <c r="D43" s="464"/>
      <c r="E43" s="465"/>
      <c r="F43" s="116"/>
      <c r="G43" s="118"/>
      <c r="H43" s="118"/>
    </row>
    <row r="44" spans="2:8" ht="17.25" customHeight="1">
      <c r="B44" s="114"/>
      <c r="C44" s="115" t="s">
        <v>324</v>
      </c>
      <c r="D44" s="464"/>
      <c r="E44" s="465"/>
      <c r="F44" s="116"/>
      <c r="G44" s="118"/>
      <c r="H44" s="118"/>
    </row>
    <row r="45" spans="2:8" ht="17.25" customHeight="1">
      <c r="B45" s="119"/>
      <c r="C45" s="120" t="s">
        <v>115</v>
      </c>
      <c r="D45" s="464"/>
      <c r="E45" s="465"/>
      <c r="F45" s="116"/>
      <c r="G45" s="118"/>
      <c r="H45" s="118"/>
    </row>
    <row r="46" spans="2:8" ht="17.25" customHeight="1">
      <c r="B46" s="119"/>
      <c r="C46" s="120" t="s">
        <v>115</v>
      </c>
      <c r="D46" s="464"/>
      <c r="E46" s="465"/>
      <c r="F46" s="116"/>
      <c r="G46" s="118"/>
      <c r="H46" s="118"/>
    </row>
    <row r="47" spans="2:8" ht="17.25" customHeight="1">
      <c r="B47" s="119"/>
      <c r="C47" s="120" t="s">
        <v>115</v>
      </c>
      <c r="D47" s="464"/>
      <c r="E47" s="465"/>
      <c r="F47" s="116"/>
      <c r="G47" s="118"/>
      <c r="H47" s="118"/>
    </row>
    <row r="48" spans="2:8" ht="4.5" customHeight="1">
      <c r="B48" s="139"/>
      <c r="C48" s="140"/>
      <c r="D48" s="479"/>
      <c r="E48" s="480"/>
      <c r="F48" s="141"/>
      <c r="G48" s="142"/>
      <c r="H48" s="142"/>
    </row>
    <row r="49" spans="2:6" ht="17.25" customHeight="1">
      <c r="B49" s="119"/>
      <c r="C49" s="143" t="s">
        <v>161</v>
      </c>
      <c r="D49" s="481"/>
      <c r="E49" s="482"/>
      <c r="F49" s="144">
        <f>SUM(F21:F47)</f>
        <v>0</v>
      </c>
    </row>
    <row r="50" spans="2:6" ht="18" customHeight="1">
      <c r="B50" s="119"/>
      <c r="C50" s="143"/>
      <c r="D50" s="477" t="s">
        <v>230</v>
      </c>
      <c r="E50" s="478"/>
      <c r="F50" s="144">
        <f>+F17+F49</f>
        <v>0</v>
      </c>
    </row>
  </sheetData>
  <sheetProtection/>
  <mergeCells count="37">
    <mergeCell ref="D50:E50"/>
    <mergeCell ref="D48:E48"/>
    <mergeCell ref="D49:E49"/>
    <mergeCell ref="D41:E41"/>
    <mergeCell ref="D47:E47"/>
    <mergeCell ref="D45:E45"/>
    <mergeCell ref="D43:E43"/>
    <mergeCell ref="D46:E46"/>
    <mergeCell ref="D42:E42"/>
    <mergeCell ref="D44:E44"/>
    <mergeCell ref="D31:E31"/>
    <mergeCell ref="D32:E32"/>
    <mergeCell ref="D34:E34"/>
    <mergeCell ref="D38:E38"/>
    <mergeCell ref="D39:E39"/>
    <mergeCell ref="D40:E40"/>
    <mergeCell ref="D33:E33"/>
    <mergeCell ref="D35:E35"/>
    <mergeCell ref="D37:E37"/>
    <mergeCell ref="D27:E27"/>
    <mergeCell ref="D28:E28"/>
    <mergeCell ref="D29:E29"/>
    <mergeCell ref="D30:E30"/>
    <mergeCell ref="D36:E36"/>
    <mergeCell ref="D21:E21"/>
    <mergeCell ref="D22:E22"/>
    <mergeCell ref="D25:E25"/>
    <mergeCell ref="D26:E26"/>
    <mergeCell ref="D24:E24"/>
    <mergeCell ref="H19:H20"/>
    <mergeCell ref="D23:E23"/>
    <mergeCell ref="D5:D6"/>
    <mergeCell ref="E5:E6"/>
    <mergeCell ref="F5:F6"/>
    <mergeCell ref="G5:G6"/>
    <mergeCell ref="H5:H6"/>
    <mergeCell ref="D19:E20"/>
  </mergeCells>
  <printOptions horizontalCentered="1"/>
  <pageMargins left="0.18" right="0" top="0.65" bottom="0.35" header="0.47" footer="0.225"/>
  <pageSetup horizontalDpi="600" verticalDpi="600" orientation="portrait" scale="74" r:id="rId1"/>
  <headerFooter alignWithMargins="0">
    <oddHeader>&amp;C&amp;"Book Antiqua,Bold"Form 3</oddHeader>
    <oddFooter>&amp;R&amp;8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4"/>
  <sheetViews>
    <sheetView zoomScalePageLayoutView="0" workbookViewId="0" topLeftCell="A70">
      <selection activeCell="I46" sqref="I46"/>
    </sheetView>
  </sheetViews>
  <sheetFormatPr defaultColWidth="9.140625" defaultRowHeight="12.75"/>
  <cols>
    <col min="1" max="1" width="3.28125" style="1" customWidth="1"/>
    <col min="2" max="2" width="3.57421875" style="107" customWidth="1"/>
    <col min="3" max="3" width="45.28125" style="1" bestFit="1" customWidth="1"/>
    <col min="4" max="12" width="6.28125" style="1" customWidth="1"/>
    <col min="13" max="13" width="16.8515625" style="333" customWidth="1"/>
    <col min="14" max="14" width="15.57421875" style="1" customWidth="1"/>
    <col min="15" max="16384" width="9.140625" style="1" customWidth="1"/>
  </cols>
  <sheetData>
    <row r="1" spans="2:14" ht="18" customHeight="1">
      <c r="B1" s="26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N1" s="2" t="str">
        <f>'2 Op_Statistics'!$N$1</f>
        <v>Stanford University Base Services</v>
      </c>
    </row>
    <row r="2" spans="2:13" ht="18" customHeight="1">
      <c r="B2" s="30" t="str">
        <f>'1 Gen_Info'!B2</f>
        <v>Proposer Name: </v>
      </c>
      <c r="C2" s="29"/>
      <c r="D2" s="29"/>
      <c r="E2" s="29"/>
      <c r="F2" s="29"/>
      <c r="M2" s="1"/>
    </row>
    <row r="3" spans="2:14" ht="18" customHeight="1">
      <c r="B3" s="30"/>
      <c r="C3" s="29"/>
      <c r="D3" s="29"/>
      <c r="E3" s="29"/>
      <c r="F3" s="29"/>
      <c r="H3" s="334" t="s">
        <v>207</v>
      </c>
      <c r="I3" s="146"/>
      <c r="J3" s="146"/>
      <c r="K3" s="146"/>
      <c r="L3" s="146"/>
      <c r="M3" s="146"/>
      <c r="N3" s="148"/>
    </row>
    <row r="4" spans="2:14" ht="15">
      <c r="B4" s="335"/>
      <c r="C4" s="336"/>
      <c r="D4" s="486" t="s">
        <v>31</v>
      </c>
      <c r="E4" s="486"/>
      <c r="F4" s="486"/>
      <c r="G4" s="486"/>
      <c r="H4" s="486"/>
      <c r="I4" s="486"/>
      <c r="J4" s="486"/>
      <c r="K4" s="486"/>
      <c r="L4" s="487"/>
      <c r="M4" s="483" t="s">
        <v>306</v>
      </c>
      <c r="N4" s="483" t="s">
        <v>250</v>
      </c>
    </row>
    <row r="5" spans="2:14" ht="15.75" customHeight="1">
      <c r="B5" s="490"/>
      <c r="C5" s="491"/>
      <c r="D5" s="494" t="s">
        <v>103</v>
      </c>
      <c r="E5" s="495"/>
      <c r="F5" s="495"/>
      <c r="G5" s="495" t="s">
        <v>104</v>
      </c>
      <c r="H5" s="495"/>
      <c r="I5" s="495"/>
      <c r="J5" s="488" t="s">
        <v>4</v>
      </c>
      <c r="K5" s="488"/>
      <c r="L5" s="489"/>
      <c r="M5" s="484"/>
      <c r="N5" s="484"/>
    </row>
    <row r="6" spans="2:16" ht="27" customHeight="1">
      <c r="B6" s="492"/>
      <c r="C6" s="493"/>
      <c r="D6" s="337" t="s">
        <v>32</v>
      </c>
      <c r="E6" s="338" t="s">
        <v>33</v>
      </c>
      <c r="F6" s="338" t="s">
        <v>4</v>
      </c>
      <c r="G6" s="338" t="s">
        <v>32</v>
      </c>
      <c r="H6" s="338" t="s">
        <v>33</v>
      </c>
      <c r="I6" s="338" t="s">
        <v>4</v>
      </c>
      <c r="J6" s="337" t="s">
        <v>32</v>
      </c>
      <c r="K6" s="338" t="s">
        <v>33</v>
      </c>
      <c r="L6" s="338" t="s">
        <v>4</v>
      </c>
      <c r="M6" s="485"/>
      <c r="N6" s="485"/>
      <c r="P6" s="390"/>
    </row>
    <row r="7" spans="2:15" ht="15">
      <c r="B7" s="339" t="s">
        <v>208</v>
      </c>
      <c r="C7" s="340"/>
      <c r="D7" s="341"/>
      <c r="E7" s="342"/>
      <c r="F7" s="342"/>
      <c r="G7" s="342"/>
      <c r="H7" s="342"/>
      <c r="I7" s="342"/>
      <c r="J7" s="341"/>
      <c r="K7" s="342"/>
      <c r="L7" s="342"/>
      <c r="M7" s="343"/>
      <c r="N7" s="344"/>
      <c r="O7" s="441"/>
    </row>
    <row r="8" spans="2:14" ht="15">
      <c r="B8" s="345"/>
      <c r="C8" s="115" t="s">
        <v>12</v>
      </c>
      <c r="D8" s="346"/>
      <c r="E8" s="346"/>
      <c r="F8" s="346"/>
      <c r="G8" s="347"/>
      <c r="H8" s="347"/>
      <c r="I8" s="347"/>
      <c r="J8" s="348"/>
      <c r="K8" s="346"/>
      <c r="L8" s="346"/>
      <c r="M8" s="349"/>
      <c r="N8" s="346"/>
    </row>
    <row r="9" spans="2:14" ht="15.75" customHeight="1">
      <c r="B9" s="114"/>
      <c r="C9" s="395" t="s">
        <v>338</v>
      </c>
      <c r="D9" s="350"/>
      <c r="E9" s="350"/>
      <c r="F9" s="346">
        <f aca="true" t="shared" si="0" ref="F9:F17">D9+E9</f>
        <v>0</v>
      </c>
      <c r="G9" s="350"/>
      <c r="H9" s="350"/>
      <c r="I9" s="347">
        <f aca="true" t="shared" si="1" ref="I9:I16">G9+H9</f>
        <v>0</v>
      </c>
      <c r="J9" s="348">
        <f aca="true" t="shared" si="2" ref="J9:K11">D9+G9</f>
        <v>0</v>
      </c>
      <c r="K9" s="346">
        <f t="shared" si="2"/>
        <v>0</v>
      </c>
      <c r="L9" s="346">
        <f aca="true" t="shared" si="3" ref="L9:L16">J9+K9</f>
        <v>0</v>
      </c>
      <c r="M9" s="351"/>
      <c r="N9" s="352" t="str">
        <f aca="true" t="shared" si="4" ref="N9:N17">IF(L9=0,"N/A",M9/L9)</f>
        <v>N/A</v>
      </c>
    </row>
    <row r="10" spans="2:14" ht="15.75" customHeight="1">
      <c r="B10" s="119"/>
      <c r="C10" s="354" t="s">
        <v>339</v>
      </c>
      <c r="D10" s="350"/>
      <c r="E10" s="350"/>
      <c r="F10" s="346">
        <f t="shared" si="0"/>
        <v>0</v>
      </c>
      <c r="G10" s="350"/>
      <c r="H10" s="350"/>
      <c r="I10" s="347">
        <f t="shared" si="1"/>
        <v>0</v>
      </c>
      <c r="J10" s="348">
        <f t="shared" si="2"/>
        <v>0</v>
      </c>
      <c r="K10" s="346">
        <f t="shared" si="2"/>
        <v>0</v>
      </c>
      <c r="L10" s="346">
        <f t="shared" si="3"/>
        <v>0</v>
      </c>
      <c r="M10" s="353"/>
      <c r="N10" s="352" t="str">
        <f t="shared" si="4"/>
        <v>N/A</v>
      </c>
    </row>
    <row r="11" spans="2:14" ht="15.75" customHeight="1">
      <c r="B11" s="119"/>
      <c r="C11" s="354" t="s">
        <v>340</v>
      </c>
      <c r="D11" s="350"/>
      <c r="E11" s="350"/>
      <c r="F11" s="346">
        <f t="shared" si="0"/>
        <v>0</v>
      </c>
      <c r="G11" s="350"/>
      <c r="H11" s="350"/>
      <c r="I11" s="347">
        <f t="shared" si="1"/>
        <v>0</v>
      </c>
      <c r="J11" s="348">
        <f t="shared" si="2"/>
        <v>0</v>
      </c>
      <c r="K11" s="346">
        <f t="shared" si="2"/>
        <v>0</v>
      </c>
      <c r="L11" s="346">
        <f t="shared" si="3"/>
        <v>0</v>
      </c>
      <c r="M11" s="353"/>
      <c r="N11" s="352" t="str">
        <f t="shared" si="4"/>
        <v>N/A</v>
      </c>
    </row>
    <row r="12" spans="2:14" ht="15.75" customHeight="1">
      <c r="B12" s="119"/>
      <c r="C12" s="354" t="s">
        <v>341</v>
      </c>
      <c r="D12" s="350"/>
      <c r="E12" s="350"/>
      <c r="F12" s="346">
        <f t="shared" si="0"/>
        <v>0</v>
      </c>
      <c r="G12" s="350"/>
      <c r="H12" s="350"/>
      <c r="I12" s="347">
        <f t="shared" si="1"/>
        <v>0</v>
      </c>
      <c r="J12" s="348">
        <f aca="true" t="shared" si="5" ref="J12:K14">D12+G12</f>
        <v>0</v>
      </c>
      <c r="K12" s="346">
        <f t="shared" si="5"/>
        <v>0</v>
      </c>
      <c r="L12" s="346">
        <f t="shared" si="3"/>
        <v>0</v>
      </c>
      <c r="M12" s="353"/>
      <c r="N12" s="352" t="str">
        <f t="shared" si="4"/>
        <v>N/A</v>
      </c>
    </row>
    <row r="13" spans="2:14" ht="15.75" customHeight="1">
      <c r="B13" s="119"/>
      <c r="C13" s="354" t="s">
        <v>342</v>
      </c>
      <c r="D13" s="350"/>
      <c r="E13" s="350"/>
      <c r="F13" s="346">
        <f t="shared" si="0"/>
        <v>0</v>
      </c>
      <c r="G13" s="350"/>
      <c r="H13" s="350"/>
      <c r="I13" s="347">
        <f t="shared" si="1"/>
        <v>0</v>
      </c>
      <c r="J13" s="348">
        <f t="shared" si="5"/>
        <v>0</v>
      </c>
      <c r="K13" s="346">
        <f t="shared" si="5"/>
        <v>0</v>
      </c>
      <c r="L13" s="346">
        <f t="shared" si="3"/>
        <v>0</v>
      </c>
      <c r="M13" s="353"/>
      <c r="N13" s="352" t="str">
        <f t="shared" si="4"/>
        <v>N/A</v>
      </c>
    </row>
    <row r="14" spans="2:14" ht="15.75" customHeight="1">
      <c r="B14" s="119"/>
      <c r="C14" s="354" t="s">
        <v>343</v>
      </c>
      <c r="D14" s="350"/>
      <c r="E14" s="350"/>
      <c r="F14" s="346">
        <f t="shared" si="0"/>
        <v>0</v>
      </c>
      <c r="G14" s="350"/>
      <c r="H14" s="350"/>
      <c r="I14" s="347">
        <f t="shared" si="1"/>
        <v>0</v>
      </c>
      <c r="J14" s="348">
        <f t="shared" si="5"/>
        <v>0</v>
      </c>
      <c r="K14" s="346">
        <f t="shared" si="5"/>
        <v>0</v>
      </c>
      <c r="L14" s="346">
        <f t="shared" si="3"/>
        <v>0</v>
      </c>
      <c r="M14" s="353"/>
      <c r="N14" s="352" t="str">
        <f t="shared" si="4"/>
        <v>N/A</v>
      </c>
    </row>
    <row r="15" spans="2:14" ht="15.75" customHeight="1">
      <c r="B15" s="119"/>
      <c r="C15" s="354" t="s">
        <v>308</v>
      </c>
      <c r="D15" s="350"/>
      <c r="E15" s="350"/>
      <c r="F15" s="346">
        <f t="shared" si="0"/>
        <v>0</v>
      </c>
      <c r="G15" s="350"/>
      <c r="H15" s="350"/>
      <c r="I15" s="347">
        <f t="shared" si="1"/>
        <v>0</v>
      </c>
      <c r="J15" s="348">
        <f aca="true" t="shared" si="6" ref="J15:K17">D15+G15</f>
        <v>0</v>
      </c>
      <c r="K15" s="346">
        <f t="shared" si="6"/>
        <v>0</v>
      </c>
      <c r="L15" s="346">
        <f t="shared" si="3"/>
        <v>0</v>
      </c>
      <c r="M15" s="353"/>
      <c r="N15" s="352" t="str">
        <f t="shared" si="4"/>
        <v>N/A</v>
      </c>
    </row>
    <row r="16" spans="2:14" ht="15.75" customHeight="1">
      <c r="B16" s="119"/>
      <c r="C16" s="426" t="str">
        <f>'2 Op_Statistics'!L7</f>
        <v>Bulky/Reusable  Materials Collection</v>
      </c>
      <c r="D16" s="350"/>
      <c r="E16" s="350"/>
      <c r="F16" s="346">
        <f t="shared" si="0"/>
        <v>0</v>
      </c>
      <c r="G16" s="350"/>
      <c r="H16" s="350"/>
      <c r="I16" s="347">
        <f t="shared" si="1"/>
        <v>0</v>
      </c>
      <c r="J16" s="348">
        <f t="shared" si="6"/>
        <v>0</v>
      </c>
      <c r="K16" s="346">
        <f t="shared" si="6"/>
        <v>0</v>
      </c>
      <c r="L16" s="346">
        <f t="shared" si="3"/>
        <v>0</v>
      </c>
      <c r="M16" s="351"/>
      <c r="N16" s="352" t="str">
        <f t="shared" si="4"/>
        <v>N/A</v>
      </c>
    </row>
    <row r="17" spans="2:14" ht="15.75" customHeight="1">
      <c r="B17" s="119"/>
      <c r="C17" s="426" t="str">
        <f>'2 Op_Statistics'!M7</f>
        <v>Other</v>
      </c>
      <c r="D17" s="350"/>
      <c r="E17" s="350"/>
      <c r="F17" s="346">
        <f t="shared" si="0"/>
        <v>0</v>
      </c>
      <c r="G17" s="350"/>
      <c r="H17" s="350"/>
      <c r="I17" s="347">
        <f>G17+H17</f>
        <v>0</v>
      </c>
      <c r="J17" s="348">
        <f t="shared" si="6"/>
        <v>0</v>
      </c>
      <c r="K17" s="346">
        <f t="shared" si="6"/>
        <v>0</v>
      </c>
      <c r="L17" s="346">
        <f>J17+K17</f>
        <v>0</v>
      </c>
      <c r="M17" s="351"/>
      <c r="N17" s="352" t="str">
        <f t="shared" si="4"/>
        <v>N/A</v>
      </c>
    </row>
    <row r="18" spans="2:14" ht="17.25" customHeight="1">
      <c r="B18" s="119"/>
      <c r="C18" s="355" t="s">
        <v>164</v>
      </c>
      <c r="D18" s="346">
        <f aca="true" t="shared" si="7" ref="D18:L18">SUM(D9:D16)</f>
        <v>0</v>
      </c>
      <c r="E18" s="346">
        <f t="shared" si="7"/>
        <v>0</v>
      </c>
      <c r="F18" s="346">
        <f t="shared" si="7"/>
        <v>0</v>
      </c>
      <c r="G18" s="346">
        <f t="shared" si="7"/>
        <v>0</v>
      </c>
      <c r="H18" s="346">
        <f t="shared" si="7"/>
        <v>0</v>
      </c>
      <c r="I18" s="346">
        <f t="shared" si="7"/>
        <v>0</v>
      </c>
      <c r="J18" s="346">
        <f t="shared" si="7"/>
        <v>0</v>
      </c>
      <c r="K18" s="346">
        <f t="shared" si="7"/>
        <v>0</v>
      </c>
      <c r="L18" s="346">
        <f t="shared" si="7"/>
        <v>0</v>
      </c>
      <c r="M18" s="413">
        <f>SUM(M9:M17)</f>
        <v>0</v>
      </c>
      <c r="N18" s="356"/>
    </row>
    <row r="19" spans="2:14" ht="17.25" customHeight="1">
      <c r="B19" s="345"/>
      <c r="C19" s="115" t="s">
        <v>82</v>
      </c>
      <c r="D19" s="346"/>
      <c r="E19" s="346"/>
      <c r="F19" s="346"/>
      <c r="G19" s="347"/>
      <c r="H19" s="347"/>
      <c r="I19" s="347"/>
      <c r="J19" s="348"/>
      <c r="K19" s="346"/>
      <c r="L19" s="346"/>
      <c r="M19" s="357"/>
      <c r="N19" s="356"/>
    </row>
    <row r="20" spans="2:14" ht="15.75" customHeight="1">
      <c r="B20" s="119"/>
      <c r="C20" s="358" t="s">
        <v>29</v>
      </c>
      <c r="D20" s="350"/>
      <c r="E20" s="350"/>
      <c r="F20" s="346">
        <f aca="true" t="shared" si="8" ref="F20:F25">D20+E20</f>
        <v>0</v>
      </c>
      <c r="G20" s="350"/>
      <c r="H20" s="350"/>
      <c r="I20" s="347">
        <f aca="true" t="shared" si="9" ref="I20:I25">G20+H20</f>
        <v>0</v>
      </c>
      <c r="J20" s="348">
        <f aca="true" t="shared" si="10" ref="J20:K25">D20+G20</f>
        <v>0</v>
      </c>
      <c r="K20" s="346">
        <f t="shared" si="10"/>
        <v>0</v>
      </c>
      <c r="L20" s="346">
        <f aca="true" t="shared" si="11" ref="L20:L25">J20+K20</f>
        <v>0</v>
      </c>
      <c r="M20" s="359"/>
      <c r="N20" s="352" t="str">
        <f aca="true" t="shared" si="12" ref="N20:N25">IF(L20=0,"N/A",M20/L20)</f>
        <v>N/A</v>
      </c>
    </row>
    <row r="21" spans="2:14" ht="15.75" customHeight="1">
      <c r="B21" s="119"/>
      <c r="C21" s="358" t="s">
        <v>13</v>
      </c>
      <c r="D21" s="350"/>
      <c r="E21" s="350"/>
      <c r="F21" s="346">
        <f t="shared" si="8"/>
        <v>0</v>
      </c>
      <c r="G21" s="350"/>
      <c r="H21" s="350"/>
      <c r="I21" s="347">
        <f t="shared" si="9"/>
        <v>0</v>
      </c>
      <c r="J21" s="348">
        <f t="shared" si="10"/>
        <v>0</v>
      </c>
      <c r="K21" s="346">
        <f t="shared" si="10"/>
        <v>0</v>
      </c>
      <c r="L21" s="346">
        <f t="shared" si="11"/>
        <v>0</v>
      </c>
      <c r="M21" s="359"/>
      <c r="N21" s="352" t="str">
        <f t="shared" si="12"/>
        <v>N/A</v>
      </c>
    </row>
    <row r="22" spans="2:14" ht="15.75" customHeight="1">
      <c r="B22" s="119"/>
      <c r="C22" s="358" t="s">
        <v>19</v>
      </c>
      <c r="D22" s="350"/>
      <c r="E22" s="350"/>
      <c r="F22" s="346">
        <f t="shared" si="8"/>
        <v>0</v>
      </c>
      <c r="G22" s="350"/>
      <c r="H22" s="350"/>
      <c r="I22" s="347">
        <f t="shared" si="9"/>
        <v>0</v>
      </c>
      <c r="J22" s="348">
        <f t="shared" si="10"/>
        <v>0</v>
      </c>
      <c r="K22" s="346">
        <f t="shared" si="10"/>
        <v>0</v>
      </c>
      <c r="L22" s="346">
        <f t="shared" si="11"/>
        <v>0</v>
      </c>
      <c r="M22" s="359"/>
      <c r="N22" s="352" t="str">
        <f t="shared" si="12"/>
        <v>N/A</v>
      </c>
    </row>
    <row r="23" spans="2:14" ht="15.75" customHeight="1">
      <c r="B23" s="119"/>
      <c r="C23" s="358" t="s">
        <v>296</v>
      </c>
      <c r="D23" s="350"/>
      <c r="E23" s="350"/>
      <c r="F23" s="346">
        <f t="shared" si="8"/>
        <v>0</v>
      </c>
      <c r="G23" s="350"/>
      <c r="H23" s="350"/>
      <c r="I23" s="347">
        <f t="shared" si="9"/>
        <v>0</v>
      </c>
      <c r="J23" s="348">
        <f>D23+G23</f>
        <v>0</v>
      </c>
      <c r="K23" s="346">
        <f>E23+H23</f>
        <v>0</v>
      </c>
      <c r="L23" s="346">
        <f t="shared" si="11"/>
        <v>0</v>
      </c>
      <c r="M23" s="359"/>
      <c r="N23" s="352" t="str">
        <f t="shared" si="12"/>
        <v>N/A</v>
      </c>
    </row>
    <row r="24" spans="2:14" ht="15.75" customHeight="1">
      <c r="B24" s="119"/>
      <c r="C24" s="358" t="s">
        <v>115</v>
      </c>
      <c r="D24" s="350"/>
      <c r="E24" s="350"/>
      <c r="F24" s="346">
        <f t="shared" si="8"/>
        <v>0</v>
      </c>
      <c r="G24" s="350"/>
      <c r="H24" s="350"/>
      <c r="I24" s="347">
        <f t="shared" si="9"/>
        <v>0</v>
      </c>
      <c r="J24" s="348">
        <f t="shared" si="10"/>
        <v>0</v>
      </c>
      <c r="K24" s="346">
        <f t="shared" si="10"/>
        <v>0</v>
      </c>
      <c r="L24" s="346">
        <f t="shared" si="11"/>
        <v>0</v>
      </c>
      <c r="M24" s="359"/>
      <c r="N24" s="352" t="str">
        <f t="shared" si="12"/>
        <v>N/A</v>
      </c>
    </row>
    <row r="25" spans="2:14" ht="15.75" customHeight="1">
      <c r="B25" s="119"/>
      <c r="C25" s="358" t="s">
        <v>115</v>
      </c>
      <c r="D25" s="350"/>
      <c r="E25" s="350"/>
      <c r="F25" s="346">
        <f t="shared" si="8"/>
        <v>0</v>
      </c>
      <c r="G25" s="350"/>
      <c r="H25" s="350"/>
      <c r="I25" s="347">
        <f t="shared" si="9"/>
        <v>0</v>
      </c>
      <c r="J25" s="348">
        <f t="shared" si="10"/>
        <v>0</v>
      </c>
      <c r="K25" s="346">
        <f t="shared" si="10"/>
        <v>0</v>
      </c>
      <c r="L25" s="346">
        <f t="shared" si="11"/>
        <v>0</v>
      </c>
      <c r="M25" s="359"/>
      <c r="N25" s="352" t="str">
        <f t="shared" si="12"/>
        <v>N/A</v>
      </c>
    </row>
    <row r="26" spans="2:14" ht="17.25" customHeight="1">
      <c r="B26" s="360"/>
      <c r="C26" s="355" t="s">
        <v>164</v>
      </c>
      <c r="D26" s="361">
        <f aca="true" t="shared" si="13" ref="D26:L26">SUM(D20:D25)</f>
        <v>0</v>
      </c>
      <c r="E26" s="361">
        <f t="shared" si="13"/>
        <v>0</v>
      </c>
      <c r="F26" s="361">
        <f t="shared" si="13"/>
        <v>0</v>
      </c>
      <c r="G26" s="361">
        <f t="shared" si="13"/>
        <v>0</v>
      </c>
      <c r="H26" s="361">
        <f t="shared" si="13"/>
        <v>0</v>
      </c>
      <c r="I26" s="361">
        <f t="shared" si="13"/>
        <v>0</v>
      </c>
      <c r="J26" s="361">
        <f t="shared" si="13"/>
        <v>0</v>
      </c>
      <c r="K26" s="361">
        <f t="shared" si="13"/>
        <v>0</v>
      </c>
      <c r="L26" s="361">
        <f t="shared" si="13"/>
        <v>0</v>
      </c>
      <c r="M26" s="362">
        <f>SUM(M20:M25)</f>
        <v>0</v>
      </c>
      <c r="N26" s="356"/>
    </row>
    <row r="27" spans="2:14" ht="17.25" customHeight="1">
      <c r="B27" s="360"/>
      <c r="C27" s="355"/>
      <c r="D27" s="120"/>
      <c r="E27" s="120"/>
      <c r="F27" s="120"/>
      <c r="G27" s="120"/>
      <c r="H27" s="120"/>
      <c r="I27" s="120"/>
      <c r="J27" s="280"/>
      <c r="K27" s="363"/>
      <c r="L27" s="364" t="s">
        <v>157</v>
      </c>
      <c r="M27" s="365">
        <f>+M18+M26</f>
        <v>0</v>
      </c>
      <c r="N27" s="356"/>
    </row>
    <row r="28" spans="2:18" ht="17.25" customHeight="1">
      <c r="B28" s="366" t="s">
        <v>156</v>
      </c>
      <c r="C28" s="367"/>
      <c r="D28" s="368"/>
      <c r="E28" s="368"/>
      <c r="F28" s="368"/>
      <c r="G28" s="368"/>
      <c r="H28" s="368"/>
      <c r="I28" s="368"/>
      <c r="J28" s="369"/>
      <c r="K28" s="370"/>
      <c r="L28" s="370"/>
      <c r="M28" s="371"/>
      <c r="N28" s="344"/>
      <c r="P28" s="5"/>
      <c r="Q28" s="5"/>
      <c r="R28" s="5"/>
    </row>
    <row r="29" spans="2:18" ht="15.75" customHeight="1">
      <c r="B29" s="345"/>
      <c r="C29" s="115" t="s">
        <v>187</v>
      </c>
      <c r="D29" s="346"/>
      <c r="E29" s="346"/>
      <c r="F29" s="346"/>
      <c r="G29" s="347"/>
      <c r="H29" s="347"/>
      <c r="I29" s="347"/>
      <c r="J29" s="348"/>
      <c r="K29" s="346"/>
      <c r="L29" s="346"/>
      <c r="M29" s="357"/>
      <c r="N29" s="356"/>
      <c r="P29" s="441"/>
      <c r="Q29" s="441"/>
      <c r="R29" s="441"/>
    </row>
    <row r="30" spans="2:18" ht="15.75" customHeight="1">
      <c r="B30" s="345"/>
      <c r="C30" s="403" t="s">
        <v>394</v>
      </c>
      <c r="D30" s="448"/>
      <c r="E30" s="448"/>
      <c r="F30" s="346">
        <f aca="true" t="shared" si="14" ref="F30:F41">D30+E30</f>
        <v>0</v>
      </c>
      <c r="G30" s="448"/>
      <c r="H30" s="448"/>
      <c r="I30" s="346">
        <f aca="true" t="shared" si="15" ref="I30:I41">G30+H30</f>
        <v>0</v>
      </c>
      <c r="J30" s="348">
        <f aca="true" t="shared" si="16" ref="J30:K35">D30+G30</f>
        <v>0</v>
      </c>
      <c r="K30" s="346">
        <f t="shared" si="16"/>
        <v>0</v>
      </c>
      <c r="L30" s="346">
        <f aca="true" t="shared" si="17" ref="L30:L41">J30+K30</f>
        <v>0</v>
      </c>
      <c r="M30" s="449"/>
      <c r="N30" s="352" t="str">
        <f aca="true" t="shared" si="18" ref="N30:N41">IF(L30=0,"N/A",M30/L30)</f>
        <v>N/A</v>
      </c>
      <c r="P30" s="441"/>
      <c r="Q30" s="441"/>
      <c r="R30" s="441"/>
    </row>
    <row r="31" spans="2:16" ht="15.75" customHeight="1">
      <c r="B31" s="345"/>
      <c r="C31" s="403" t="s">
        <v>351</v>
      </c>
      <c r="D31" s="350"/>
      <c r="E31" s="350"/>
      <c r="F31" s="346">
        <f t="shared" si="14"/>
        <v>0</v>
      </c>
      <c r="G31" s="350"/>
      <c r="H31" s="350"/>
      <c r="I31" s="346">
        <f t="shared" si="15"/>
        <v>0</v>
      </c>
      <c r="J31" s="348">
        <f t="shared" si="16"/>
        <v>0</v>
      </c>
      <c r="K31" s="346">
        <f t="shared" si="16"/>
        <v>0</v>
      </c>
      <c r="L31" s="346">
        <f t="shared" si="17"/>
        <v>0</v>
      </c>
      <c r="M31" s="372"/>
      <c r="N31" s="352" t="str">
        <f t="shared" si="18"/>
        <v>N/A</v>
      </c>
      <c r="P31" s="390"/>
    </row>
    <row r="32" spans="2:14" ht="15.75" customHeight="1">
      <c r="B32" s="345"/>
      <c r="C32" s="403" t="s">
        <v>144</v>
      </c>
      <c r="D32" s="350"/>
      <c r="E32" s="350"/>
      <c r="F32" s="346">
        <f t="shared" si="14"/>
        <v>0</v>
      </c>
      <c r="G32" s="350"/>
      <c r="H32" s="350"/>
      <c r="I32" s="346">
        <f t="shared" si="15"/>
        <v>0</v>
      </c>
      <c r="J32" s="348">
        <f t="shared" si="16"/>
        <v>0</v>
      </c>
      <c r="K32" s="346">
        <f t="shared" si="16"/>
        <v>0</v>
      </c>
      <c r="L32" s="346">
        <f t="shared" si="17"/>
        <v>0</v>
      </c>
      <c r="M32" s="372"/>
      <c r="N32" s="352" t="str">
        <f t="shared" si="18"/>
        <v>N/A</v>
      </c>
    </row>
    <row r="33" spans="2:14" ht="15.75" customHeight="1">
      <c r="B33" s="345"/>
      <c r="C33" s="403" t="s">
        <v>145</v>
      </c>
      <c r="D33" s="350"/>
      <c r="E33" s="350"/>
      <c r="F33" s="346">
        <f t="shared" si="14"/>
        <v>0</v>
      </c>
      <c r="G33" s="350"/>
      <c r="H33" s="350"/>
      <c r="I33" s="346">
        <f t="shared" si="15"/>
        <v>0</v>
      </c>
      <c r="J33" s="348">
        <f t="shared" si="16"/>
        <v>0</v>
      </c>
      <c r="K33" s="346">
        <f t="shared" si="16"/>
        <v>0</v>
      </c>
      <c r="L33" s="346">
        <f t="shared" si="17"/>
        <v>0</v>
      </c>
      <c r="M33" s="372"/>
      <c r="N33" s="352" t="str">
        <f t="shared" si="18"/>
        <v>N/A</v>
      </c>
    </row>
    <row r="34" spans="2:14" ht="15.75" customHeight="1">
      <c r="B34" s="345"/>
      <c r="C34" s="403" t="s">
        <v>395</v>
      </c>
      <c r="D34" s="350"/>
      <c r="E34" s="350"/>
      <c r="F34" s="346">
        <f t="shared" si="14"/>
        <v>0</v>
      </c>
      <c r="G34" s="350"/>
      <c r="H34" s="350"/>
      <c r="I34" s="346">
        <f t="shared" si="15"/>
        <v>0</v>
      </c>
      <c r="J34" s="348">
        <f t="shared" si="16"/>
        <v>0</v>
      </c>
      <c r="K34" s="346">
        <f t="shared" si="16"/>
        <v>0</v>
      </c>
      <c r="L34" s="346">
        <f t="shared" si="17"/>
        <v>0</v>
      </c>
      <c r="M34" s="372"/>
      <c r="N34" s="352" t="str">
        <f t="shared" si="18"/>
        <v>N/A</v>
      </c>
    </row>
    <row r="35" spans="2:16" ht="15.75" customHeight="1">
      <c r="B35" s="345"/>
      <c r="C35" s="403" t="s">
        <v>284</v>
      </c>
      <c r="D35" s="350"/>
      <c r="E35" s="350"/>
      <c r="F35" s="346">
        <f>D35+E35</f>
        <v>0</v>
      </c>
      <c r="G35" s="350"/>
      <c r="H35" s="350"/>
      <c r="I35" s="346">
        <f>G35+H35</f>
        <v>0</v>
      </c>
      <c r="J35" s="348">
        <f t="shared" si="16"/>
        <v>0</v>
      </c>
      <c r="K35" s="346">
        <f t="shared" si="16"/>
        <v>0</v>
      </c>
      <c r="L35" s="346">
        <f>J35+K35</f>
        <v>0</v>
      </c>
      <c r="M35" s="372"/>
      <c r="N35" s="352" t="str">
        <f>IF(L35=0,"N/A",M35/L35)</f>
        <v>N/A</v>
      </c>
      <c r="P35" s="390"/>
    </row>
    <row r="36" spans="2:14" ht="15.75" customHeight="1">
      <c r="B36" s="345"/>
      <c r="C36" s="403" t="s">
        <v>146</v>
      </c>
      <c r="D36" s="350"/>
      <c r="E36" s="350"/>
      <c r="F36" s="346">
        <f t="shared" si="14"/>
        <v>0</v>
      </c>
      <c r="G36" s="350"/>
      <c r="H36" s="350"/>
      <c r="I36" s="346">
        <f t="shared" si="15"/>
        <v>0</v>
      </c>
      <c r="J36" s="348">
        <f aca="true" t="shared" si="19" ref="J36:K41">D36+G36</f>
        <v>0</v>
      </c>
      <c r="K36" s="346">
        <f t="shared" si="19"/>
        <v>0</v>
      </c>
      <c r="L36" s="346">
        <f t="shared" si="17"/>
        <v>0</v>
      </c>
      <c r="M36" s="372"/>
      <c r="N36" s="352" t="str">
        <f t="shared" si="18"/>
        <v>N/A</v>
      </c>
    </row>
    <row r="37" spans="2:14" ht="15.75" customHeight="1">
      <c r="B37" s="345"/>
      <c r="C37" s="403" t="s">
        <v>237</v>
      </c>
      <c r="D37" s="350"/>
      <c r="E37" s="350"/>
      <c r="F37" s="346">
        <f t="shared" si="14"/>
        <v>0</v>
      </c>
      <c r="G37" s="350"/>
      <c r="H37" s="350"/>
      <c r="I37" s="346">
        <f t="shared" si="15"/>
        <v>0</v>
      </c>
      <c r="J37" s="348">
        <f t="shared" si="19"/>
        <v>0</v>
      </c>
      <c r="K37" s="346">
        <f t="shared" si="19"/>
        <v>0</v>
      </c>
      <c r="L37" s="346">
        <f t="shared" si="17"/>
        <v>0</v>
      </c>
      <c r="M37" s="372"/>
      <c r="N37" s="352" t="str">
        <f t="shared" si="18"/>
        <v>N/A</v>
      </c>
    </row>
    <row r="38" spans="2:14" ht="15.75" customHeight="1">
      <c r="B38" s="345"/>
      <c r="C38" s="403" t="s">
        <v>396</v>
      </c>
      <c r="D38" s="350"/>
      <c r="E38" s="350"/>
      <c r="F38" s="346">
        <f t="shared" si="14"/>
        <v>0</v>
      </c>
      <c r="G38" s="350"/>
      <c r="H38" s="350"/>
      <c r="I38" s="346">
        <f t="shared" si="15"/>
        <v>0</v>
      </c>
      <c r="J38" s="348">
        <f t="shared" si="19"/>
        <v>0</v>
      </c>
      <c r="K38" s="346">
        <f t="shared" si="19"/>
        <v>0</v>
      </c>
      <c r="L38" s="346">
        <f t="shared" si="17"/>
        <v>0</v>
      </c>
      <c r="M38" s="372"/>
      <c r="N38" s="352" t="str">
        <f t="shared" si="18"/>
        <v>N/A</v>
      </c>
    </row>
    <row r="39" spans="2:14" ht="15.75" customHeight="1">
      <c r="B39" s="345"/>
      <c r="C39" s="403" t="s">
        <v>285</v>
      </c>
      <c r="D39" s="350"/>
      <c r="E39" s="350"/>
      <c r="F39" s="346">
        <f>D39+E39</f>
        <v>0</v>
      </c>
      <c r="G39" s="350"/>
      <c r="H39" s="350"/>
      <c r="I39" s="346">
        <f>G39+H39</f>
        <v>0</v>
      </c>
      <c r="J39" s="348">
        <f>D39+G39</f>
        <v>0</v>
      </c>
      <c r="K39" s="346">
        <f>E39+H39</f>
        <v>0</v>
      </c>
      <c r="L39" s="346">
        <f>J39+K39</f>
        <v>0</v>
      </c>
      <c r="M39" s="359"/>
      <c r="N39" s="352" t="str">
        <f>IF(L39=0,"N/A",M39/L39)</f>
        <v>N/A</v>
      </c>
    </row>
    <row r="40" spans="2:14" ht="15.75" customHeight="1">
      <c r="B40" s="345"/>
      <c r="C40" s="403" t="s">
        <v>201</v>
      </c>
      <c r="D40" s="350"/>
      <c r="E40" s="350"/>
      <c r="F40" s="346">
        <f t="shared" si="14"/>
        <v>0</v>
      </c>
      <c r="G40" s="350"/>
      <c r="H40" s="350"/>
      <c r="I40" s="346">
        <f t="shared" si="15"/>
        <v>0</v>
      </c>
      <c r="J40" s="348">
        <f t="shared" si="19"/>
        <v>0</v>
      </c>
      <c r="K40" s="346">
        <f t="shared" si="19"/>
        <v>0</v>
      </c>
      <c r="L40" s="346">
        <f t="shared" si="17"/>
        <v>0</v>
      </c>
      <c r="M40" s="359"/>
      <c r="N40" s="352" t="str">
        <f t="shared" si="18"/>
        <v>N/A</v>
      </c>
    </row>
    <row r="41" spans="2:14" ht="15.75" customHeight="1">
      <c r="B41" s="345"/>
      <c r="C41" s="403" t="s">
        <v>352</v>
      </c>
      <c r="D41" s="350"/>
      <c r="E41" s="350"/>
      <c r="F41" s="346">
        <f t="shared" si="14"/>
        <v>0</v>
      </c>
      <c r="G41" s="350"/>
      <c r="H41" s="350"/>
      <c r="I41" s="346">
        <f t="shared" si="15"/>
        <v>0</v>
      </c>
      <c r="J41" s="348">
        <f t="shared" si="19"/>
        <v>0</v>
      </c>
      <c r="K41" s="346">
        <f t="shared" si="19"/>
        <v>0</v>
      </c>
      <c r="L41" s="346">
        <f t="shared" si="17"/>
        <v>0</v>
      </c>
      <c r="M41" s="359"/>
      <c r="N41" s="352" t="str">
        <f t="shared" si="18"/>
        <v>N/A</v>
      </c>
    </row>
    <row r="42" spans="2:14" ht="17.25" customHeight="1">
      <c r="B42" s="345"/>
      <c r="C42" s="355" t="s">
        <v>164</v>
      </c>
      <c r="D42" s="346">
        <f aca="true" t="shared" si="20" ref="D42:L42">SUM(D31:D41)</f>
        <v>0</v>
      </c>
      <c r="E42" s="346">
        <f t="shared" si="20"/>
        <v>0</v>
      </c>
      <c r="F42" s="346">
        <f t="shared" si="20"/>
        <v>0</v>
      </c>
      <c r="G42" s="346">
        <f t="shared" si="20"/>
        <v>0</v>
      </c>
      <c r="H42" s="346">
        <f t="shared" si="20"/>
        <v>0</v>
      </c>
      <c r="I42" s="346">
        <f t="shared" si="20"/>
        <v>0</v>
      </c>
      <c r="J42" s="346">
        <f t="shared" si="20"/>
        <v>0</v>
      </c>
      <c r="K42" s="346">
        <f t="shared" si="20"/>
        <v>0</v>
      </c>
      <c r="L42" s="346">
        <f t="shared" si="20"/>
        <v>0</v>
      </c>
      <c r="M42" s="373">
        <f>SUM(M31:M41)</f>
        <v>0</v>
      </c>
      <c r="N42" s="356"/>
    </row>
    <row r="43" spans="2:14" ht="15.75" customHeight="1">
      <c r="B43" s="345"/>
      <c r="C43" s="115" t="s">
        <v>188</v>
      </c>
      <c r="D43" s="346"/>
      <c r="E43" s="346"/>
      <c r="F43" s="346"/>
      <c r="G43" s="347"/>
      <c r="H43" s="347"/>
      <c r="I43" s="347"/>
      <c r="J43" s="348"/>
      <c r="K43" s="346"/>
      <c r="L43" s="346"/>
      <c r="M43" s="357"/>
      <c r="N43" s="356"/>
    </row>
    <row r="44" spans="2:14" ht="15.75" customHeight="1">
      <c r="B44" s="345"/>
      <c r="C44" s="403" t="s">
        <v>114</v>
      </c>
      <c r="D44" s="350"/>
      <c r="E44" s="350"/>
      <c r="F44" s="346">
        <f aca="true" t="shared" si="21" ref="F44:F54">D44+E44</f>
        <v>0</v>
      </c>
      <c r="G44" s="350"/>
      <c r="H44" s="350"/>
      <c r="I44" s="346">
        <f aca="true" t="shared" si="22" ref="I44:I49">G44+H44</f>
        <v>0</v>
      </c>
      <c r="J44" s="348">
        <f aca="true" t="shared" si="23" ref="J44:K49">D44+G44</f>
        <v>0</v>
      </c>
      <c r="K44" s="346">
        <f t="shared" si="23"/>
        <v>0</v>
      </c>
      <c r="L44" s="346">
        <f aca="true" t="shared" si="24" ref="L44:L49">J44+K44</f>
        <v>0</v>
      </c>
      <c r="M44" s="372"/>
      <c r="N44" s="352" t="str">
        <f aca="true" t="shared" si="25" ref="N44:N59">IF(L44=0,"N/A",M44/L44)</f>
        <v>N/A</v>
      </c>
    </row>
    <row r="45" spans="2:14" ht="15.75" customHeight="1">
      <c r="B45" s="345"/>
      <c r="C45" s="403" t="s">
        <v>116</v>
      </c>
      <c r="D45" s="350"/>
      <c r="E45" s="350"/>
      <c r="F45" s="346">
        <f t="shared" si="21"/>
        <v>0</v>
      </c>
      <c r="G45" s="350"/>
      <c r="H45" s="350"/>
      <c r="I45" s="346">
        <f t="shared" si="22"/>
        <v>0</v>
      </c>
      <c r="J45" s="348">
        <f t="shared" si="23"/>
        <v>0</v>
      </c>
      <c r="K45" s="346">
        <f t="shared" si="23"/>
        <v>0</v>
      </c>
      <c r="L45" s="346">
        <f t="shared" si="24"/>
        <v>0</v>
      </c>
      <c r="M45" s="372"/>
      <c r="N45" s="352" t="str">
        <f t="shared" si="25"/>
        <v>N/A</v>
      </c>
    </row>
    <row r="46" spans="2:14" ht="15.75" customHeight="1">
      <c r="B46" s="345"/>
      <c r="C46" s="403" t="s">
        <v>117</v>
      </c>
      <c r="D46" s="350"/>
      <c r="E46" s="350"/>
      <c r="F46" s="346">
        <f t="shared" si="21"/>
        <v>0</v>
      </c>
      <c r="G46" s="350"/>
      <c r="H46" s="350"/>
      <c r="I46" s="346">
        <f t="shared" si="22"/>
        <v>0</v>
      </c>
      <c r="J46" s="348">
        <f t="shared" si="23"/>
        <v>0</v>
      </c>
      <c r="K46" s="346">
        <f t="shared" si="23"/>
        <v>0</v>
      </c>
      <c r="L46" s="346">
        <f t="shared" si="24"/>
        <v>0</v>
      </c>
      <c r="M46" s="372"/>
      <c r="N46" s="352" t="str">
        <f t="shared" si="25"/>
        <v>N/A</v>
      </c>
    </row>
    <row r="47" spans="2:14" ht="15.75" customHeight="1">
      <c r="B47" s="345"/>
      <c r="C47" s="403" t="s">
        <v>118</v>
      </c>
      <c r="D47" s="350"/>
      <c r="E47" s="350"/>
      <c r="F47" s="346">
        <f t="shared" si="21"/>
        <v>0</v>
      </c>
      <c r="G47" s="350"/>
      <c r="H47" s="350"/>
      <c r="I47" s="346">
        <f t="shared" si="22"/>
        <v>0</v>
      </c>
      <c r="J47" s="348">
        <f t="shared" si="23"/>
        <v>0</v>
      </c>
      <c r="K47" s="346">
        <f t="shared" si="23"/>
        <v>0</v>
      </c>
      <c r="L47" s="346">
        <f t="shared" si="24"/>
        <v>0</v>
      </c>
      <c r="M47" s="372"/>
      <c r="N47" s="352" t="str">
        <f t="shared" si="25"/>
        <v>N/A</v>
      </c>
    </row>
    <row r="48" spans="2:14" ht="15.75" customHeight="1">
      <c r="B48" s="345"/>
      <c r="C48" s="403" t="s">
        <v>119</v>
      </c>
      <c r="D48" s="350"/>
      <c r="E48" s="350"/>
      <c r="F48" s="346">
        <f t="shared" si="21"/>
        <v>0</v>
      </c>
      <c r="G48" s="350"/>
      <c r="H48" s="350"/>
      <c r="I48" s="346">
        <f t="shared" si="22"/>
        <v>0</v>
      </c>
      <c r="J48" s="348">
        <f t="shared" si="23"/>
        <v>0</v>
      </c>
      <c r="K48" s="346">
        <f t="shared" si="23"/>
        <v>0</v>
      </c>
      <c r="L48" s="346">
        <f t="shared" si="24"/>
        <v>0</v>
      </c>
      <c r="M48" s="372"/>
      <c r="N48" s="352" t="str">
        <f t="shared" si="25"/>
        <v>N/A</v>
      </c>
    </row>
    <row r="49" spans="2:14" ht="15.75" customHeight="1">
      <c r="B49" s="374"/>
      <c r="C49" s="403" t="s">
        <v>120</v>
      </c>
      <c r="D49" s="350"/>
      <c r="E49" s="350"/>
      <c r="F49" s="346">
        <f t="shared" si="21"/>
        <v>0</v>
      </c>
      <c r="G49" s="350"/>
      <c r="H49" s="350"/>
      <c r="I49" s="346">
        <f t="shared" si="22"/>
        <v>0</v>
      </c>
      <c r="J49" s="348">
        <f t="shared" si="23"/>
        <v>0</v>
      </c>
      <c r="K49" s="346">
        <f t="shared" si="23"/>
        <v>0</v>
      </c>
      <c r="L49" s="346">
        <f t="shared" si="24"/>
        <v>0</v>
      </c>
      <c r="M49" s="359"/>
      <c r="N49" s="352" t="str">
        <f t="shared" si="25"/>
        <v>N/A</v>
      </c>
    </row>
    <row r="50" spans="2:14" ht="15.75" customHeight="1">
      <c r="B50" s="374"/>
      <c r="C50" s="403" t="s">
        <v>121</v>
      </c>
      <c r="D50" s="350"/>
      <c r="E50" s="350"/>
      <c r="F50" s="346">
        <f t="shared" si="21"/>
        <v>0</v>
      </c>
      <c r="G50" s="350"/>
      <c r="H50" s="350"/>
      <c r="I50" s="346">
        <f>G50+H50</f>
        <v>0</v>
      </c>
      <c r="J50" s="348">
        <f aca="true" t="shared" si="26" ref="J50:K54">D50+G50</f>
        <v>0</v>
      </c>
      <c r="K50" s="346">
        <f t="shared" si="26"/>
        <v>0</v>
      </c>
      <c r="L50" s="346">
        <f>J50+K50</f>
        <v>0</v>
      </c>
      <c r="M50" s="359"/>
      <c r="N50" s="352" t="str">
        <f t="shared" si="25"/>
        <v>N/A</v>
      </c>
    </row>
    <row r="51" spans="2:14" ht="15.75" customHeight="1">
      <c r="B51" s="374"/>
      <c r="C51" s="403" t="s">
        <v>353</v>
      </c>
      <c r="D51" s="350"/>
      <c r="E51" s="350"/>
      <c r="F51" s="346">
        <f t="shared" si="21"/>
        <v>0</v>
      </c>
      <c r="G51" s="350"/>
      <c r="H51" s="350"/>
      <c r="I51" s="346">
        <f>G51+H51</f>
        <v>0</v>
      </c>
      <c r="J51" s="348">
        <f t="shared" si="26"/>
        <v>0</v>
      </c>
      <c r="K51" s="346">
        <f t="shared" si="26"/>
        <v>0</v>
      </c>
      <c r="L51" s="346">
        <f>J51+K51</f>
        <v>0</v>
      </c>
      <c r="M51" s="359"/>
      <c r="N51" s="352" t="str">
        <f t="shared" si="25"/>
        <v>N/A</v>
      </c>
    </row>
    <row r="52" spans="2:14" ht="15.75" customHeight="1">
      <c r="B52" s="374"/>
      <c r="C52" s="403" t="s">
        <v>354</v>
      </c>
      <c r="D52" s="350"/>
      <c r="E52" s="350"/>
      <c r="F52" s="346">
        <f t="shared" si="21"/>
        <v>0</v>
      </c>
      <c r="G52" s="350"/>
      <c r="H52" s="350"/>
      <c r="I52" s="346">
        <f>G52+H52</f>
        <v>0</v>
      </c>
      <c r="J52" s="348">
        <f t="shared" si="26"/>
        <v>0</v>
      </c>
      <c r="K52" s="346">
        <f t="shared" si="26"/>
        <v>0</v>
      </c>
      <c r="L52" s="346">
        <f>J52+K52</f>
        <v>0</v>
      </c>
      <c r="M52" s="359"/>
      <c r="N52" s="352" t="str">
        <f t="shared" si="25"/>
        <v>N/A</v>
      </c>
    </row>
    <row r="53" spans="2:14" ht="15.75" customHeight="1">
      <c r="B53" s="374"/>
      <c r="C53" s="403" t="s">
        <v>355</v>
      </c>
      <c r="D53" s="350"/>
      <c r="E53" s="350"/>
      <c r="F53" s="346">
        <f t="shared" si="21"/>
        <v>0</v>
      </c>
      <c r="G53" s="350"/>
      <c r="H53" s="350"/>
      <c r="I53" s="346">
        <f>G53+H53</f>
        <v>0</v>
      </c>
      <c r="J53" s="348">
        <f t="shared" si="26"/>
        <v>0</v>
      </c>
      <c r="K53" s="346">
        <f t="shared" si="26"/>
        <v>0</v>
      </c>
      <c r="L53" s="346">
        <f>J53+K53</f>
        <v>0</v>
      </c>
      <c r="M53" s="359"/>
      <c r="N53" s="352" t="str">
        <f t="shared" si="25"/>
        <v>N/A</v>
      </c>
    </row>
    <row r="54" spans="2:14" ht="15.75" customHeight="1">
      <c r="B54" s="374"/>
      <c r="C54" s="403" t="s">
        <v>123</v>
      </c>
      <c r="D54" s="350"/>
      <c r="E54" s="350"/>
      <c r="F54" s="346">
        <f t="shared" si="21"/>
        <v>0</v>
      </c>
      <c r="G54" s="350"/>
      <c r="H54" s="350"/>
      <c r="I54" s="346">
        <f>G54+H54</f>
        <v>0</v>
      </c>
      <c r="J54" s="348">
        <f t="shared" si="26"/>
        <v>0</v>
      </c>
      <c r="K54" s="346">
        <f t="shared" si="26"/>
        <v>0</v>
      </c>
      <c r="L54" s="346">
        <f>J54+K54</f>
        <v>0</v>
      </c>
      <c r="M54" s="359"/>
      <c r="N54" s="352" t="str">
        <f t="shared" si="25"/>
        <v>N/A</v>
      </c>
    </row>
    <row r="55" spans="2:14" ht="17.25" customHeight="1">
      <c r="B55" s="374"/>
      <c r="C55" s="402" t="s">
        <v>164</v>
      </c>
      <c r="D55" s="346">
        <f aca="true" t="shared" si="27" ref="D55:L55">SUM(D44:D49)</f>
        <v>0</v>
      </c>
      <c r="E55" s="346">
        <f t="shared" si="27"/>
        <v>0</v>
      </c>
      <c r="F55" s="346">
        <f t="shared" si="27"/>
        <v>0</v>
      </c>
      <c r="G55" s="346">
        <f t="shared" si="27"/>
        <v>0</v>
      </c>
      <c r="H55" s="346">
        <f t="shared" si="27"/>
        <v>0</v>
      </c>
      <c r="I55" s="346">
        <f t="shared" si="27"/>
        <v>0</v>
      </c>
      <c r="J55" s="346">
        <f t="shared" si="27"/>
        <v>0</v>
      </c>
      <c r="K55" s="346">
        <f t="shared" si="27"/>
        <v>0</v>
      </c>
      <c r="L55" s="346">
        <f t="shared" si="27"/>
        <v>0</v>
      </c>
      <c r="M55" s="373">
        <f>SUM(M44:M54)</f>
        <v>0</v>
      </c>
      <c r="N55" s="352"/>
    </row>
    <row r="56" spans="2:14" ht="17.25" customHeight="1">
      <c r="B56" s="374"/>
      <c r="C56" s="115" t="s">
        <v>344</v>
      </c>
      <c r="D56" s="346"/>
      <c r="E56" s="346"/>
      <c r="F56" s="346"/>
      <c r="G56" s="346"/>
      <c r="H56" s="346"/>
      <c r="I56" s="346"/>
      <c r="J56" s="348"/>
      <c r="K56" s="346"/>
      <c r="L56" s="346"/>
      <c r="M56" s="373"/>
      <c r="N56" s="352"/>
    </row>
    <row r="57" spans="2:14" ht="17.25" customHeight="1">
      <c r="B57" s="374"/>
      <c r="C57" s="403" t="s">
        <v>354</v>
      </c>
      <c r="D57" s="350"/>
      <c r="E57" s="350"/>
      <c r="F57" s="346"/>
      <c r="G57" s="350"/>
      <c r="H57" s="350"/>
      <c r="I57" s="346"/>
      <c r="J57" s="348"/>
      <c r="K57" s="346"/>
      <c r="L57" s="346"/>
      <c r="M57" s="350"/>
      <c r="N57" s="352"/>
    </row>
    <row r="58" spans="2:15" ht="17.25" customHeight="1">
      <c r="B58" s="374"/>
      <c r="C58" s="403" t="s">
        <v>355</v>
      </c>
      <c r="D58" s="350"/>
      <c r="E58" s="350"/>
      <c r="F58" s="346">
        <f>D58+E58</f>
        <v>0</v>
      </c>
      <c r="G58" s="350"/>
      <c r="H58" s="350"/>
      <c r="I58" s="346">
        <f>G58+H58</f>
        <v>0</v>
      </c>
      <c r="J58" s="348">
        <f>D58+G58</f>
        <v>0</v>
      </c>
      <c r="K58" s="346">
        <f>E58+H58</f>
        <v>0</v>
      </c>
      <c r="L58" s="346">
        <f>J58+K58</f>
        <v>0</v>
      </c>
      <c r="M58" s="350"/>
      <c r="N58" s="352" t="str">
        <f t="shared" si="25"/>
        <v>N/A</v>
      </c>
      <c r="O58" s="390"/>
    </row>
    <row r="59" spans="2:14" ht="17.25" customHeight="1">
      <c r="B59" s="374"/>
      <c r="C59" s="403" t="s">
        <v>123</v>
      </c>
      <c r="D59" s="350"/>
      <c r="E59" s="350"/>
      <c r="F59" s="346">
        <f>D59+E59</f>
        <v>0</v>
      </c>
      <c r="G59" s="350"/>
      <c r="H59" s="350"/>
      <c r="I59" s="346">
        <f>G59+H59</f>
        <v>0</v>
      </c>
      <c r="J59" s="348">
        <f>D59+G59</f>
        <v>0</v>
      </c>
      <c r="K59" s="346">
        <f>E59+H59</f>
        <v>0</v>
      </c>
      <c r="L59" s="346">
        <f>J59+K59</f>
        <v>0</v>
      </c>
      <c r="M59" s="350"/>
      <c r="N59" s="352" t="str">
        <f t="shared" si="25"/>
        <v>N/A</v>
      </c>
    </row>
    <row r="60" spans="2:14" ht="17.25" customHeight="1">
      <c r="B60" s="374"/>
      <c r="C60" s="402" t="s">
        <v>164</v>
      </c>
      <c r="D60" s="346"/>
      <c r="E60" s="346"/>
      <c r="F60" s="346"/>
      <c r="G60" s="346"/>
      <c r="H60" s="346"/>
      <c r="I60" s="346"/>
      <c r="J60" s="348"/>
      <c r="K60" s="346"/>
      <c r="L60" s="346"/>
      <c r="M60" s="373">
        <f>SUM(M58:M59)</f>
        <v>0</v>
      </c>
      <c r="N60" s="356"/>
    </row>
    <row r="61" spans="2:14" ht="15.75" customHeight="1">
      <c r="B61" s="119"/>
      <c r="C61" s="120" t="s">
        <v>189</v>
      </c>
      <c r="D61" s="346"/>
      <c r="E61" s="346"/>
      <c r="F61" s="346"/>
      <c r="G61" s="347"/>
      <c r="H61" s="347"/>
      <c r="I61" s="347"/>
      <c r="J61" s="348"/>
      <c r="K61" s="346"/>
      <c r="L61" s="346"/>
      <c r="M61" s="375"/>
      <c r="N61" s="356"/>
    </row>
    <row r="62" spans="2:15" ht="15.75" customHeight="1">
      <c r="B62" s="119"/>
      <c r="C62" s="376" t="s">
        <v>353</v>
      </c>
      <c r="D62" s="350"/>
      <c r="E62" s="350"/>
      <c r="F62" s="346">
        <f aca="true" t="shared" si="28" ref="F62:F68">D62+E62</f>
        <v>0</v>
      </c>
      <c r="G62" s="350"/>
      <c r="H62" s="350"/>
      <c r="I62" s="346">
        <f aca="true" t="shared" si="29" ref="I62:I68">G62+H62</f>
        <v>0</v>
      </c>
      <c r="J62" s="348">
        <f aca="true" t="shared" si="30" ref="J62:J68">D62+G62</f>
        <v>0</v>
      </c>
      <c r="K62" s="346">
        <f aca="true" t="shared" si="31" ref="K62:K68">E62+H62</f>
        <v>0</v>
      </c>
      <c r="L62" s="346">
        <f aca="true" t="shared" si="32" ref="L62:L68">J62+K62</f>
        <v>0</v>
      </c>
      <c r="M62" s="359"/>
      <c r="N62" s="352" t="str">
        <f>IF(L62=0,"N/A",M62/L62)</f>
        <v>N/A</v>
      </c>
      <c r="O62" s="390"/>
    </row>
    <row r="63" spans="2:14" ht="15.75" customHeight="1">
      <c r="B63" s="119"/>
      <c r="C63" s="376" t="s">
        <v>354</v>
      </c>
      <c r="D63" s="350"/>
      <c r="E63" s="350"/>
      <c r="F63" s="346">
        <f t="shared" si="28"/>
        <v>0</v>
      </c>
      <c r="G63" s="350"/>
      <c r="H63" s="350"/>
      <c r="I63" s="346">
        <f t="shared" si="29"/>
        <v>0</v>
      </c>
      <c r="J63" s="348">
        <f t="shared" si="30"/>
        <v>0</v>
      </c>
      <c r="K63" s="346">
        <f t="shared" si="31"/>
        <v>0</v>
      </c>
      <c r="L63" s="346">
        <f t="shared" si="32"/>
        <v>0</v>
      </c>
      <c r="M63" s="359"/>
      <c r="N63" s="352" t="str">
        <f>IF(L63=0,"N/A",M63/L63)</f>
        <v>N/A</v>
      </c>
    </row>
    <row r="64" spans="2:14" ht="15.75" customHeight="1">
      <c r="B64" s="119"/>
      <c r="C64" s="376" t="s">
        <v>122</v>
      </c>
      <c r="D64" s="350"/>
      <c r="E64" s="350"/>
      <c r="F64" s="346">
        <f t="shared" si="28"/>
        <v>0</v>
      </c>
      <c r="G64" s="350"/>
      <c r="H64" s="350"/>
      <c r="I64" s="346">
        <f t="shared" si="29"/>
        <v>0</v>
      </c>
      <c r="J64" s="348">
        <f t="shared" si="30"/>
        <v>0</v>
      </c>
      <c r="K64" s="346">
        <f t="shared" si="31"/>
        <v>0</v>
      </c>
      <c r="L64" s="346">
        <f t="shared" si="32"/>
        <v>0</v>
      </c>
      <c r="M64" s="377"/>
      <c r="N64" s="352" t="str">
        <f>IF(L64=0,"N/A",M64/L64)</f>
        <v>N/A</v>
      </c>
    </row>
    <row r="65" spans="2:14" ht="15.75" customHeight="1">
      <c r="B65" s="119"/>
      <c r="C65" s="376" t="s">
        <v>123</v>
      </c>
      <c r="D65" s="350"/>
      <c r="E65" s="350"/>
      <c r="F65" s="346">
        <f t="shared" si="28"/>
        <v>0</v>
      </c>
      <c r="G65" s="350"/>
      <c r="H65" s="350"/>
      <c r="I65" s="346">
        <f t="shared" si="29"/>
        <v>0</v>
      </c>
      <c r="J65" s="348">
        <f t="shared" si="30"/>
        <v>0</v>
      </c>
      <c r="K65" s="346">
        <f t="shared" si="31"/>
        <v>0</v>
      </c>
      <c r="L65" s="346">
        <f t="shared" si="32"/>
        <v>0</v>
      </c>
      <c r="M65" s="359"/>
      <c r="N65" s="352" t="str">
        <f>IF(L65=0,"N/A",M65/L65)</f>
        <v>N/A</v>
      </c>
    </row>
    <row r="66" spans="2:14" ht="15.75" customHeight="1">
      <c r="B66" s="119"/>
      <c r="C66" s="355" t="s">
        <v>164</v>
      </c>
      <c r="D66" s="346">
        <f>SUM(D62:D65)</f>
        <v>0</v>
      </c>
      <c r="E66" s="346">
        <f>SUM(E62:E65)</f>
        <v>0</v>
      </c>
      <c r="F66" s="346">
        <f aca="true" t="shared" si="33" ref="F66:L66">SUM(F62:F65)</f>
        <v>0</v>
      </c>
      <c r="G66" s="346">
        <f t="shared" si="33"/>
        <v>0</v>
      </c>
      <c r="H66" s="346">
        <f t="shared" si="33"/>
        <v>0</v>
      </c>
      <c r="I66" s="346">
        <f t="shared" si="33"/>
        <v>0</v>
      </c>
      <c r="J66" s="346">
        <f t="shared" si="33"/>
        <v>0</v>
      </c>
      <c r="K66" s="346">
        <f>SUM(K62:K65)</f>
        <v>0</v>
      </c>
      <c r="L66" s="346">
        <f t="shared" si="33"/>
        <v>0</v>
      </c>
      <c r="M66" s="373">
        <f>SUM(M62:M65)</f>
        <v>0</v>
      </c>
      <c r="N66" s="356"/>
    </row>
    <row r="67" spans="2:14" ht="15.75" customHeight="1">
      <c r="B67" s="119"/>
      <c r="C67" s="120" t="s">
        <v>115</v>
      </c>
      <c r="D67" s="350"/>
      <c r="E67" s="350"/>
      <c r="F67" s="346">
        <f>D67+E67</f>
        <v>0</v>
      </c>
      <c r="G67" s="350"/>
      <c r="H67" s="350"/>
      <c r="I67" s="346">
        <f>G67+H67</f>
        <v>0</v>
      </c>
      <c r="J67" s="348">
        <f>D67+G67</f>
        <v>0</v>
      </c>
      <c r="K67" s="346">
        <f>E67+H67</f>
        <v>0</v>
      </c>
      <c r="L67" s="346">
        <f>J67+K67</f>
        <v>0</v>
      </c>
      <c r="M67" s="359"/>
      <c r="N67" s="352" t="str">
        <f>IF(L67=0,"N/A",M67/L67)</f>
        <v>N/A</v>
      </c>
    </row>
    <row r="68" spans="2:14" ht="15.75" customHeight="1">
      <c r="B68" s="119"/>
      <c r="C68" s="120" t="s">
        <v>115</v>
      </c>
      <c r="D68" s="350"/>
      <c r="E68" s="350"/>
      <c r="F68" s="346">
        <f t="shared" si="28"/>
        <v>0</v>
      </c>
      <c r="G68" s="350"/>
      <c r="H68" s="350"/>
      <c r="I68" s="346">
        <f t="shared" si="29"/>
        <v>0</v>
      </c>
      <c r="J68" s="348">
        <f t="shared" si="30"/>
        <v>0</v>
      </c>
      <c r="K68" s="346">
        <f t="shared" si="31"/>
        <v>0</v>
      </c>
      <c r="L68" s="346">
        <f t="shared" si="32"/>
        <v>0</v>
      </c>
      <c r="M68" s="359"/>
      <c r="N68" s="352" t="str">
        <f>IF(L68=0,"N/A",M68/L68)</f>
        <v>N/A</v>
      </c>
    </row>
    <row r="69" spans="2:14" ht="17.25" customHeight="1">
      <c r="B69" s="123"/>
      <c r="C69" s="355" t="s">
        <v>164</v>
      </c>
      <c r="D69" s="361">
        <f aca="true" t="shared" si="34" ref="D69:L69">SUM(D67:D68)</f>
        <v>0</v>
      </c>
      <c r="E69" s="361">
        <f t="shared" si="34"/>
        <v>0</v>
      </c>
      <c r="F69" s="361">
        <f t="shared" si="34"/>
        <v>0</v>
      </c>
      <c r="G69" s="361">
        <f t="shared" si="34"/>
        <v>0</v>
      </c>
      <c r="H69" s="361">
        <f t="shared" si="34"/>
        <v>0</v>
      </c>
      <c r="I69" s="361">
        <f t="shared" si="34"/>
        <v>0</v>
      </c>
      <c r="J69" s="361">
        <f t="shared" si="34"/>
        <v>0</v>
      </c>
      <c r="K69" s="361">
        <f t="shared" si="34"/>
        <v>0</v>
      </c>
      <c r="L69" s="361">
        <f t="shared" si="34"/>
        <v>0</v>
      </c>
      <c r="M69" s="373">
        <f>SUM(M67:M68)</f>
        <v>0</v>
      </c>
      <c r="N69" s="378"/>
    </row>
    <row r="70" spans="2:14" ht="17.25" customHeight="1">
      <c r="B70" s="360"/>
      <c r="C70" s="355"/>
      <c r="D70" s="120"/>
      <c r="E70" s="120"/>
      <c r="F70" s="120"/>
      <c r="G70" s="120"/>
      <c r="H70" s="120"/>
      <c r="I70" s="120"/>
      <c r="J70" s="280"/>
      <c r="K70" s="363"/>
      <c r="L70" s="364" t="s">
        <v>165</v>
      </c>
      <c r="M70" s="365">
        <f>+M42+M66+M55+M69+M60</f>
        <v>0</v>
      </c>
      <c r="N70" s="378"/>
    </row>
    <row r="71" spans="2:14" ht="17.25" customHeight="1">
      <c r="B71" s="366" t="s">
        <v>7</v>
      </c>
      <c r="C71" s="379"/>
      <c r="D71" s="380" t="s">
        <v>222</v>
      </c>
      <c r="E71" s="379"/>
      <c r="F71" s="379"/>
      <c r="G71" s="379"/>
      <c r="H71" s="379"/>
      <c r="I71" s="379"/>
      <c r="J71" s="379"/>
      <c r="K71" s="379"/>
      <c r="L71" s="381"/>
      <c r="M71" s="382"/>
      <c r="N71" s="383"/>
    </row>
    <row r="72" spans="2:14" ht="15.75" customHeight="1">
      <c r="B72" s="114"/>
      <c r="C72" s="115" t="s">
        <v>9</v>
      </c>
      <c r="D72" s="496"/>
      <c r="E72" s="497"/>
      <c r="F72" s="497"/>
      <c r="G72" s="497"/>
      <c r="H72" s="497"/>
      <c r="I72" s="497"/>
      <c r="J72" s="497"/>
      <c r="K72" s="497"/>
      <c r="L72" s="498"/>
      <c r="M72" s="359"/>
      <c r="N72" s="361"/>
    </row>
    <row r="73" spans="2:14" ht="15.75" customHeight="1">
      <c r="B73" s="119"/>
      <c r="C73" s="115" t="s">
        <v>14</v>
      </c>
      <c r="D73" s="496"/>
      <c r="E73" s="497"/>
      <c r="F73" s="497"/>
      <c r="G73" s="497"/>
      <c r="H73" s="497"/>
      <c r="I73" s="497"/>
      <c r="J73" s="497"/>
      <c r="K73" s="497"/>
      <c r="L73" s="498"/>
      <c r="M73" s="372"/>
      <c r="N73" s="378"/>
    </row>
    <row r="74" spans="2:14" ht="15.75" customHeight="1">
      <c r="B74" s="119"/>
      <c r="C74" s="120" t="s">
        <v>20</v>
      </c>
      <c r="D74" s="496"/>
      <c r="E74" s="497"/>
      <c r="F74" s="497"/>
      <c r="G74" s="497"/>
      <c r="H74" s="497"/>
      <c r="I74" s="497"/>
      <c r="J74" s="497"/>
      <c r="K74" s="497"/>
      <c r="L74" s="498"/>
      <c r="M74" s="359"/>
      <c r="N74" s="378"/>
    </row>
    <row r="75" spans="2:14" ht="15.75" customHeight="1">
      <c r="B75" s="114"/>
      <c r="C75" s="115" t="s">
        <v>21</v>
      </c>
      <c r="D75" s="496"/>
      <c r="E75" s="497"/>
      <c r="F75" s="497"/>
      <c r="G75" s="497"/>
      <c r="H75" s="497"/>
      <c r="I75" s="497"/>
      <c r="J75" s="497"/>
      <c r="K75" s="497"/>
      <c r="L75" s="498"/>
      <c r="M75" s="372"/>
      <c r="N75" s="378"/>
    </row>
    <row r="76" spans="2:14" ht="15.75" customHeight="1">
      <c r="B76" s="114"/>
      <c r="C76" s="115" t="s">
        <v>124</v>
      </c>
      <c r="D76" s="496"/>
      <c r="E76" s="497"/>
      <c r="F76" s="497"/>
      <c r="G76" s="497"/>
      <c r="H76" s="497"/>
      <c r="I76" s="497"/>
      <c r="J76" s="497"/>
      <c r="K76" s="497"/>
      <c r="L76" s="498"/>
      <c r="M76" s="372"/>
      <c r="N76" s="378"/>
    </row>
    <row r="77" spans="2:14" ht="15.75" customHeight="1">
      <c r="B77" s="119"/>
      <c r="C77" s="120" t="s">
        <v>22</v>
      </c>
      <c r="D77" s="496"/>
      <c r="E77" s="497"/>
      <c r="F77" s="497"/>
      <c r="G77" s="497"/>
      <c r="H77" s="497"/>
      <c r="I77" s="497"/>
      <c r="J77" s="497"/>
      <c r="K77" s="497"/>
      <c r="L77" s="498"/>
      <c r="M77" s="377"/>
      <c r="N77" s="378"/>
    </row>
    <row r="78" spans="2:14" ht="15.75" customHeight="1">
      <c r="B78" s="119"/>
      <c r="C78" s="120" t="s">
        <v>23</v>
      </c>
      <c r="D78" s="496"/>
      <c r="E78" s="497"/>
      <c r="F78" s="497"/>
      <c r="G78" s="497"/>
      <c r="H78" s="497"/>
      <c r="I78" s="497"/>
      <c r="J78" s="497"/>
      <c r="K78" s="497"/>
      <c r="L78" s="498"/>
      <c r="M78" s="377"/>
      <c r="N78" s="378"/>
    </row>
    <row r="79" spans="2:14" ht="15.75" customHeight="1">
      <c r="B79" s="119"/>
      <c r="C79" s="120" t="s">
        <v>24</v>
      </c>
      <c r="D79" s="496"/>
      <c r="E79" s="497"/>
      <c r="F79" s="497"/>
      <c r="G79" s="497"/>
      <c r="H79" s="497"/>
      <c r="I79" s="497"/>
      <c r="J79" s="497"/>
      <c r="K79" s="497"/>
      <c r="L79" s="498"/>
      <c r="M79" s="359"/>
      <c r="N79" s="378"/>
    </row>
    <row r="80" spans="2:14" ht="15.75" customHeight="1">
      <c r="B80" s="123"/>
      <c r="C80" s="120" t="s">
        <v>115</v>
      </c>
      <c r="D80" s="496"/>
      <c r="E80" s="497"/>
      <c r="F80" s="497"/>
      <c r="G80" s="497"/>
      <c r="H80" s="497"/>
      <c r="I80" s="497"/>
      <c r="J80" s="497"/>
      <c r="K80" s="497"/>
      <c r="L80" s="498"/>
      <c r="M80" s="384"/>
      <c r="N80" s="378"/>
    </row>
    <row r="81" spans="2:14" ht="15.75" customHeight="1">
      <c r="B81" s="360"/>
      <c r="C81" s="120" t="s">
        <v>115</v>
      </c>
      <c r="D81" s="496"/>
      <c r="E81" s="497"/>
      <c r="F81" s="497"/>
      <c r="G81" s="497"/>
      <c r="H81" s="497"/>
      <c r="I81" s="497"/>
      <c r="J81" s="497"/>
      <c r="K81" s="497"/>
      <c r="L81" s="498"/>
      <c r="M81" s="384"/>
      <c r="N81" s="378"/>
    </row>
    <row r="82" spans="2:14" ht="17.25" customHeight="1">
      <c r="B82" s="374"/>
      <c r="C82" s="355"/>
      <c r="D82" s="120"/>
      <c r="E82" s="120"/>
      <c r="F82" s="120"/>
      <c r="G82" s="120"/>
      <c r="H82" s="120"/>
      <c r="I82" s="120"/>
      <c r="J82" s="280"/>
      <c r="K82" s="363"/>
      <c r="L82" s="364" t="s">
        <v>166</v>
      </c>
      <c r="M82" s="365">
        <f>SUM(M72:M81)</f>
        <v>0</v>
      </c>
      <c r="N82" s="378"/>
    </row>
    <row r="83" spans="2:14" ht="15">
      <c r="B83" s="385" t="s">
        <v>209</v>
      </c>
      <c r="C83" s="363"/>
      <c r="D83" s="363"/>
      <c r="E83" s="363"/>
      <c r="F83" s="363"/>
      <c r="G83" s="363"/>
      <c r="H83" s="363"/>
      <c r="I83" s="363"/>
      <c r="J83" s="386"/>
      <c r="K83" s="386"/>
      <c r="L83" s="386"/>
      <c r="M83" s="365">
        <f>M82+M70+M27</f>
        <v>0</v>
      </c>
      <c r="N83" s="387"/>
    </row>
    <row r="84" ht="12.75">
      <c r="B84" s="1"/>
    </row>
  </sheetData>
  <sheetProtection/>
  <mergeCells count="17">
    <mergeCell ref="D72:L72"/>
    <mergeCell ref="D73:L73"/>
    <mergeCell ref="D74:L74"/>
    <mergeCell ref="D75:L75"/>
    <mergeCell ref="D80:L80"/>
    <mergeCell ref="D81:L81"/>
    <mergeCell ref="D76:L76"/>
    <mergeCell ref="D77:L77"/>
    <mergeCell ref="D78:L78"/>
    <mergeCell ref="D79:L79"/>
    <mergeCell ref="N4:N6"/>
    <mergeCell ref="D4:L4"/>
    <mergeCell ref="M4:M6"/>
    <mergeCell ref="J5:L5"/>
    <mergeCell ref="B5:C6"/>
    <mergeCell ref="D5:F5"/>
    <mergeCell ref="G5:I5"/>
  </mergeCells>
  <printOptions horizontalCentered="1"/>
  <pageMargins left="0.18" right="0" top="0.48" bottom="0.5" header="0.37" footer="0.25"/>
  <pageSetup fitToHeight="1" fitToWidth="1" horizontalDpi="600" verticalDpi="600" orientation="portrait" scale="59" r:id="rId1"/>
  <headerFooter alignWithMargins="0">
    <oddHeader>&amp;C&amp;"Book Antiqua,Bold"Form 4</oddHeader>
    <oddFooter>&amp;R&amp;8 Page &amp;P of &amp;N</oddFooter>
  </headerFooter>
  <ignoredErrors>
    <ignoredError sqref="F66:L66 J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Q44"/>
  <sheetViews>
    <sheetView zoomScale="80" zoomScaleNormal="80" zoomScalePageLayoutView="0" workbookViewId="0" topLeftCell="A1">
      <selection activeCell="F23" sqref="F23"/>
    </sheetView>
  </sheetViews>
  <sheetFormatPr defaultColWidth="9.140625" defaultRowHeight="12.75"/>
  <cols>
    <col min="1" max="1" width="2.00390625" style="27" customWidth="1"/>
    <col min="2" max="2" width="5.57421875" style="107" customWidth="1"/>
    <col min="3" max="3" width="45.140625" style="174" customWidth="1"/>
    <col min="4" max="4" width="12.140625" style="27" customWidth="1"/>
    <col min="5" max="6" width="12.7109375" style="27" customWidth="1"/>
    <col min="7" max="7" width="12.28125" style="27" customWidth="1"/>
    <col min="8" max="9" width="13.421875" style="27" customWidth="1"/>
    <col min="10" max="10" width="12.00390625" style="27" customWidth="1"/>
    <col min="11" max="11" width="14.7109375" style="27" customWidth="1"/>
    <col min="12" max="12" width="12.00390625" style="27" customWidth="1"/>
    <col min="13" max="13" width="11.57421875" style="27" customWidth="1"/>
    <col min="14" max="16384" width="9.140625" style="27" customWidth="1"/>
  </cols>
  <sheetData>
    <row r="1" spans="2:13" ht="15">
      <c r="B1" s="30" t="s">
        <v>233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" t="str">
        <f>'2 Op_Statistics'!$N$1</f>
        <v>Stanford University Base Services</v>
      </c>
    </row>
    <row r="2" spans="2:13" ht="15">
      <c r="B2" s="30" t="str">
        <f>'1 Gen_Info'!B2</f>
        <v>Proposer Name: 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"/>
    </row>
    <row r="3" spans="2:17" ht="15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Q3" s="391"/>
    </row>
    <row r="4" spans="2:12" s="1" customFormat="1" ht="15">
      <c r="B4" s="145" t="s">
        <v>260</v>
      </c>
      <c r="C4" s="146"/>
      <c r="D4" s="146"/>
      <c r="E4" s="147"/>
      <c r="F4" s="147"/>
      <c r="G4" s="148"/>
      <c r="H4" s="29"/>
      <c r="I4" s="29"/>
      <c r="K4" s="29"/>
      <c r="L4" s="29"/>
    </row>
    <row r="5" spans="2:12" s="1" customFormat="1" ht="10.5" customHeight="1">
      <c r="B5" s="26"/>
      <c r="C5" s="29"/>
      <c r="D5" s="29"/>
      <c r="E5" s="29"/>
      <c r="F5" s="29"/>
      <c r="G5" s="29"/>
      <c r="J5" s="29"/>
      <c r="K5" s="29"/>
      <c r="L5" s="29"/>
    </row>
    <row r="6" spans="2:13" s="37" customFormat="1" ht="47.25" customHeight="1">
      <c r="B6" s="149"/>
      <c r="C6" s="150" t="s">
        <v>73</v>
      </c>
      <c r="D6" s="499" t="str">
        <f>'2 Op_Statistics'!E6</f>
        <v>Cart Service (Form 6A)</v>
      </c>
      <c r="E6" s="500"/>
      <c r="F6" s="500"/>
      <c r="G6" s="499" t="str">
        <f>'2 Op_Statistics'!H6</f>
        <v>Bin Service  (Form 6B)</v>
      </c>
      <c r="H6" s="500"/>
      <c r="I6" s="500"/>
      <c r="J6" s="406" t="str">
        <f>'2 Op_Statistics'!K6</f>
        <v>Roll-Off (Form 6C)</v>
      </c>
      <c r="K6" s="499" t="str">
        <f>'2 Op_Statistics'!L6</f>
        <v>Other (Form 6D)</v>
      </c>
      <c r="L6" s="500"/>
      <c r="M6" s="151"/>
    </row>
    <row r="7" spans="2:15" s="154" customFormat="1" ht="43.5">
      <c r="B7" s="152"/>
      <c r="C7" s="445" t="str">
        <f>'Form 6'!F7</f>
        <v>September 1, 2023
 through 
August 31, 2024</v>
      </c>
      <c r="D7" s="38" t="str">
        <f>'2 Op_Statistics'!E7</f>
        <v>Solid Waste</v>
      </c>
      <c r="E7" s="38" t="str">
        <f>'2 Op_Statistics'!F7</f>
        <v>Recyclable Materials</v>
      </c>
      <c r="F7" s="38" t="str">
        <f>'2 Op_Statistics'!G7</f>
        <v>Organics</v>
      </c>
      <c r="G7" s="38" t="str">
        <f>'2 Op_Statistics'!H7</f>
        <v>Solid Waste</v>
      </c>
      <c r="H7" s="38" t="str">
        <f>'2 Op_Statistics'!I7</f>
        <v>Recyclable Materials</v>
      </c>
      <c r="I7" s="38" t="str">
        <f>'2 Op_Statistics'!J7</f>
        <v>Organics</v>
      </c>
      <c r="J7" s="38" t="str">
        <f>'2 Op_Statistics'!K7</f>
        <v>All Material Types</v>
      </c>
      <c r="K7" s="38" t="str">
        <f>'2 Op_Statistics'!L7</f>
        <v>Bulky/Reusable  Materials Collection</v>
      </c>
      <c r="L7" s="38" t="str">
        <f>'2 Op_Statistics'!M7</f>
        <v>Other</v>
      </c>
      <c r="M7" s="153" t="s">
        <v>69</v>
      </c>
      <c r="O7" s="396"/>
    </row>
    <row r="8" spans="2:13" s="156" customFormat="1" ht="15">
      <c r="B8" s="155"/>
      <c r="C8" s="88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2:13" s="37" customFormat="1" ht="18.75" customHeight="1">
      <c r="B9" s="157" t="s">
        <v>235</v>
      </c>
      <c r="D9" s="158"/>
      <c r="E9" s="158"/>
      <c r="F9" s="158"/>
      <c r="G9" s="158"/>
      <c r="H9" s="158"/>
      <c r="I9" s="158"/>
      <c r="J9" s="159"/>
      <c r="K9" s="159"/>
      <c r="L9" s="159"/>
      <c r="M9" s="158"/>
    </row>
    <row r="10" spans="2:13" s="37" customFormat="1" ht="18.75" customHeight="1">
      <c r="B10" s="160"/>
      <c r="C10" s="37" t="s">
        <v>30</v>
      </c>
      <c r="D10" s="161">
        <f>'Form 6A'!F21</f>
        <v>0</v>
      </c>
      <c r="E10" s="161">
        <f>'Form 6A'!G21</f>
        <v>0</v>
      </c>
      <c r="F10" s="161">
        <f>'Form 6A'!H21</f>
        <v>0</v>
      </c>
      <c r="G10" s="161">
        <f>'Form 6B'!F21</f>
        <v>0</v>
      </c>
      <c r="H10" s="161">
        <f>'Form 6B'!G21</f>
        <v>0</v>
      </c>
      <c r="I10" s="161">
        <f>'Form 6B'!H21</f>
        <v>0</v>
      </c>
      <c r="J10" s="161">
        <f>'Form 6C'!F21</f>
        <v>0</v>
      </c>
      <c r="K10" s="162">
        <f>'Form 6D'!F21</f>
        <v>0</v>
      </c>
      <c r="L10" s="162">
        <f>'Form 6D'!G21</f>
        <v>0</v>
      </c>
      <c r="M10" s="161">
        <f aca="true" t="shared" si="0" ref="M10:M16">SUM(D10:L10)</f>
        <v>0</v>
      </c>
    </row>
    <row r="11" spans="2:13" s="37" customFormat="1" ht="18.75" customHeight="1">
      <c r="B11" s="160"/>
      <c r="C11" s="37" t="s">
        <v>45</v>
      </c>
      <c r="D11" s="161">
        <f>'Form 6A'!F28</f>
        <v>0</v>
      </c>
      <c r="E11" s="161">
        <f>'Form 6A'!G28</f>
        <v>0</v>
      </c>
      <c r="F11" s="161">
        <f>'Form 6A'!H28</f>
        <v>0</v>
      </c>
      <c r="G11" s="161">
        <f>'Form 6B'!F28</f>
        <v>0</v>
      </c>
      <c r="H11" s="161">
        <f>'Form 6B'!G28</f>
        <v>0</v>
      </c>
      <c r="I11" s="161">
        <f>'Form 6B'!H28</f>
        <v>0</v>
      </c>
      <c r="J11" s="161">
        <f>'Form 6C'!F28</f>
        <v>0</v>
      </c>
      <c r="K11" s="162">
        <f>'Form 6D'!F28</f>
        <v>0</v>
      </c>
      <c r="L11" s="162">
        <f>'Form 6D'!G28</f>
        <v>0</v>
      </c>
      <c r="M11" s="161">
        <f t="shared" si="0"/>
        <v>0</v>
      </c>
    </row>
    <row r="12" spans="2:13" s="37" customFormat="1" ht="18.75" customHeight="1">
      <c r="B12" s="160"/>
      <c r="C12" s="37" t="s">
        <v>127</v>
      </c>
      <c r="D12" s="161">
        <f>'Form 6A'!F30</f>
        <v>0</v>
      </c>
      <c r="E12" s="161">
        <f>'Form 6A'!G30</f>
        <v>0</v>
      </c>
      <c r="F12" s="161">
        <f>'Form 6A'!H30</f>
        <v>0</v>
      </c>
      <c r="G12" s="161">
        <f>'Form 6B'!F30</f>
        <v>0</v>
      </c>
      <c r="H12" s="161">
        <f>'Form 6B'!G30</f>
        <v>0</v>
      </c>
      <c r="I12" s="161">
        <f>'Form 6B'!H30</f>
        <v>0</v>
      </c>
      <c r="J12" s="161">
        <f>+'Form 6C'!F30</f>
        <v>0</v>
      </c>
      <c r="K12" s="162">
        <f>'Form 6D'!F30</f>
        <v>0</v>
      </c>
      <c r="L12" s="162">
        <f>'Form 6D'!G30</f>
        <v>0</v>
      </c>
      <c r="M12" s="161">
        <f t="shared" si="0"/>
        <v>0</v>
      </c>
    </row>
    <row r="13" spans="2:13" s="37" customFormat="1" ht="18.75" customHeight="1">
      <c r="B13" s="160"/>
      <c r="C13" s="37" t="s">
        <v>5</v>
      </c>
      <c r="D13" s="161">
        <f>'Form 6A'!F38</f>
        <v>0</v>
      </c>
      <c r="E13" s="161">
        <f>'Form 6A'!G38</f>
        <v>0</v>
      </c>
      <c r="F13" s="161">
        <f>'Form 6A'!H38</f>
        <v>0</v>
      </c>
      <c r="G13" s="161">
        <f>'Form 6B'!F38</f>
        <v>0</v>
      </c>
      <c r="H13" s="161">
        <f>'Form 6B'!G38</f>
        <v>0</v>
      </c>
      <c r="I13" s="161">
        <f>'Form 6B'!H38</f>
        <v>0</v>
      </c>
      <c r="J13" s="161">
        <f>+'Form 6C'!F38</f>
        <v>0</v>
      </c>
      <c r="K13" s="161">
        <f>'Form 6D'!F38</f>
        <v>0</v>
      </c>
      <c r="L13" s="161">
        <f>'Form 6D'!G38</f>
        <v>0</v>
      </c>
      <c r="M13" s="161">
        <f t="shared" si="0"/>
        <v>0</v>
      </c>
    </row>
    <row r="14" spans="2:13" s="37" customFormat="1" ht="18.75" customHeight="1">
      <c r="B14" s="164"/>
      <c r="C14" s="163" t="s">
        <v>83</v>
      </c>
      <c r="D14" s="161">
        <f>'Form 6A'!F44</f>
        <v>0</v>
      </c>
      <c r="E14" s="161">
        <f>'Form 6A'!G44</f>
        <v>0</v>
      </c>
      <c r="F14" s="161">
        <f>'Form 6A'!H44</f>
        <v>0</v>
      </c>
      <c r="G14" s="161">
        <f>'Form 6B'!F44</f>
        <v>0</v>
      </c>
      <c r="H14" s="161">
        <f>'Form 6B'!G44</f>
        <v>0</v>
      </c>
      <c r="I14" s="161">
        <f>'Form 6B'!H44</f>
        <v>0</v>
      </c>
      <c r="J14" s="161">
        <f>+'Form 6C'!F44</f>
        <v>0</v>
      </c>
      <c r="K14" s="161">
        <f>'Form 6D'!F44</f>
        <v>0</v>
      </c>
      <c r="L14" s="161">
        <f>'Form 6D'!G44</f>
        <v>0</v>
      </c>
      <c r="M14" s="161">
        <f t="shared" si="0"/>
        <v>0</v>
      </c>
    </row>
    <row r="15" spans="2:13" s="37" customFormat="1" ht="18.75" customHeight="1">
      <c r="B15" s="160"/>
      <c r="C15" s="37" t="s">
        <v>129</v>
      </c>
      <c r="D15" s="161">
        <f>'Form 6A'!F50</f>
        <v>0</v>
      </c>
      <c r="E15" s="161">
        <f>'Form 6A'!G50</f>
        <v>0</v>
      </c>
      <c r="F15" s="161">
        <f>'Form 6A'!H50</f>
        <v>0</v>
      </c>
      <c r="G15" s="162">
        <f>'Form 6B'!F50</f>
        <v>0</v>
      </c>
      <c r="H15" s="162">
        <f>'Form 6B'!G50</f>
        <v>0</v>
      </c>
      <c r="I15" s="162">
        <f>'Form 6B'!H50</f>
        <v>0</v>
      </c>
      <c r="J15" s="162">
        <f>+'Form 6C'!F50</f>
        <v>0</v>
      </c>
      <c r="K15" s="162">
        <f>'Form 6D'!F50</f>
        <v>0</v>
      </c>
      <c r="L15" s="162">
        <f>'Form 6D'!G50</f>
        <v>0</v>
      </c>
      <c r="M15" s="161">
        <f t="shared" si="0"/>
        <v>0</v>
      </c>
    </row>
    <row r="16" spans="2:13" s="37" customFormat="1" ht="18.75" customHeight="1">
      <c r="B16" s="160"/>
      <c r="C16" s="163" t="s">
        <v>126</v>
      </c>
      <c r="D16" s="165">
        <f>'Form 6A'!F56</f>
        <v>0</v>
      </c>
      <c r="E16" s="165">
        <f>'Form 6A'!G56</f>
        <v>0</v>
      </c>
      <c r="F16" s="165">
        <f>'Form 6A'!H56</f>
        <v>0</v>
      </c>
      <c r="G16" s="165">
        <f>'Form 6B'!F56</f>
        <v>0</v>
      </c>
      <c r="H16" s="165">
        <f>'Form 6B'!G56</f>
        <v>0</v>
      </c>
      <c r="I16" s="165">
        <f>'Form 6B'!H56</f>
        <v>0</v>
      </c>
      <c r="J16" s="165">
        <f>+'Form 6C'!F56</f>
        <v>0</v>
      </c>
      <c r="K16" s="165">
        <f>'Form 6D'!F56</f>
        <v>0</v>
      </c>
      <c r="L16" s="165">
        <f>'Form 6D'!G56</f>
        <v>0</v>
      </c>
      <c r="M16" s="165">
        <f t="shared" si="0"/>
        <v>0</v>
      </c>
    </row>
    <row r="17" spans="2:13" s="37" customFormat="1" ht="18.75" customHeight="1">
      <c r="B17" s="157" t="s">
        <v>236</v>
      </c>
      <c r="D17" s="161">
        <f aca="true" t="shared" si="1" ref="D17:M17">SUM(D10:D16)</f>
        <v>0</v>
      </c>
      <c r="E17" s="161">
        <f t="shared" si="1"/>
        <v>0</v>
      </c>
      <c r="F17" s="161">
        <f t="shared" si="1"/>
        <v>0</v>
      </c>
      <c r="G17" s="161">
        <f t="shared" si="1"/>
        <v>0</v>
      </c>
      <c r="H17" s="161">
        <f t="shared" si="1"/>
        <v>0</v>
      </c>
      <c r="I17" s="161">
        <f>SUM(I10:I16)</f>
        <v>0</v>
      </c>
      <c r="J17" s="161">
        <f t="shared" si="1"/>
        <v>0</v>
      </c>
      <c r="K17" s="161">
        <f>SUM(K10:K16)</f>
        <v>0</v>
      </c>
      <c r="L17" s="161">
        <f>SUM(L10:L16)</f>
        <v>0</v>
      </c>
      <c r="M17" s="161">
        <f t="shared" si="1"/>
        <v>0</v>
      </c>
    </row>
    <row r="18" spans="2:13" s="37" customFormat="1" ht="13.5" customHeight="1">
      <c r="B18" s="157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2:13" s="37" customFormat="1" ht="13.5" customHeight="1">
      <c r="B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2:13" s="37" customFormat="1" ht="18.75" customHeight="1">
      <c r="B20" s="157" t="s">
        <v>367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2:13" s="37" customFormat="1" ht="18.75" customHeight="1">
      <c r="B21" s="167"/>
      <c r="C21" s="163" t="s">
        <v>328</v>
      </c>
      <c r="D21" s="162">
        <f>'Form 6A'!F62</f>
        <v>0</v>
      </c>
      <c r="E21" s="162">
        <f>'Form 6A'!G62</f>
        <v>0</v>
      </c>
      <c r="F21" s="162">
        <f>'Form 6A'!H62</f>
        <v>0</v>
      </c>
      <c r="G21" s="162">
        <f>'Form 6B'!F62</f>
        <v>0</v>
      </c>
      <c r="H21" s="162">
        <f>'Form 6B'!G62</f>
        <v>0</v>
      </c>
      <c r="I21" s="162">
        <f>'Form 6B'!H62</f>
        <v>0</v>
      </c>
      <c r="J21" s="162">
        <f>+'Form 6C'!F61</f>
        <v>0</v>
      </c>
      <c r="K21" s="162">
        <f>'Form 6D'!F62</f>
        <v>0</v>
      </c>
      <c r="L21" s="162">
        <f>'Form 6D'!G62</f>
        <v>0</v>
      </c>
      <c r="M21" s="162">
        <f aca="true" t="shared" si="2" ref="M21:M28">SUM(D21:L21)</f>
        <v>0</v>
      </c>
    </row>
    <row r="22" spans="2:13" s="37" customFormat="1" ht="18.75" customHeight="1">
      <c r="B22" s="167"/>
      <c r="C22" s="163" t="s">
        <v>331</v>
      </c>
      <c r="D22" s="162">
        <f>'Form 6A'!F64</f>
        <v>0</v>
      </c>
      <c r="E22" s="162">
        <f>'Form 6A'!G64</f>
        <v>0</v>
      </c>
      <c r="F22" s="162">
        <f>'Form 6A'!H64</f>
        <v>0</v>
      </c>
      <c r="G22" s="162">
        <f>'Form 6B'!F64</f>
        <v>0</v>
      </c>
      <c r="H22" s="162">
        <f>'Form 6B'!G64</f>
        <v>0</v>
      </c>
      <c r="I22" s="162">
        <f>'Form 6B'!H64</f>
        <v>0</v>
      </c>
      <c r="J22" s="162">
        <f>+'Form 6C'!F63</f>
        <v>0</v>
      </c>
      <c r="K22" s="162">
        <f>'Form 6D'!F64</f>
        <v>0</v>
      </c>
      <c r="L22" s="162">
        <f>'Form 6D'!G64</f>
        <v>0</v>
      </c>
      <c r="M22" s="162">
        <f t="shared" si="2"/>
        <v>0</v>
      </c>
    </row>
    <row r="23" spans="2:13" s="163" customFormat="1" ht="18.75" customHeight="1">
      <c r="B23" s="167"/>
      <c r="C23" s="163" t="s">
        <v>329</v>
      </c>
      <c r="D23" s="162">
        <f>'Form 6A'!F66</f>
        <v>0</v>
      </c>
      <c r="E23" s="162">
        <f>'Form 6A'!G66</f>
        <v>0</v>
      </c>
      <c r="F23" s="162">
        <f>'Form 6A'!H66</f>
        <v>0</v>
      </c>
      <c r="G23" s="162">
        <f>'Form 6B'!F66</f>
        <v>0</v>
      </c>
      <c r="H23" s="162">
        <f>'Form 6B'!G66</f>
        <v>0</v>
      </c>
      <c r="I23" s="162">
        <f>'Form 6B'!H66</f>
        <v>0</v>
      </c>
      <c r="J23" s="162">
        <f>+'Form 6C'!F65</f>
        <v>0</v>
      </c>
      <c r="K23" s="162">
        <f>'Form 6D'!F66</f>
        <v>0</v>
      </c>
      <c r="L23" s="162">
        <f>'Form 6D'!G66</f>
        <v>0</v>
      </c>
      <c r="M23" s="162">
        <f t="shared" si="2"/>
        <v>0</v>
      </c>
    </row>
    <row r="24" spans="2:13" s="163" customFormat="1" ht="18.75" customHeight="1">
      <c r="B24" s="167"/>
      <c r="C24" s="163" t="s">
        <v>327</v>
      </c>
      <c r="D24" s="162">
        <f>'Form 6A'!F68</f>
        <v>0</v>
      </c>
      <c r="E24" s="162">
        <f>'Form 6A'!G68</f>
        <v>0</v>
      </c>
      <c r="F24" s="162">
        <f>'Form 6A'!H68</f>
        <v>0</v>
      </c>
      <c r="G24" s="162">
        <f>'Form 6B'!F68</f>
        <v>0</v>
      </c>
      <c r="H24" s="162">
        <f>'Form 6B'!G68</f>
        <v>0</v>
      </c>
      <c r="I24" s="162">
        <f>'Form 6B'!H68</f>
        <v>0</v>
      </c>
      <c r="J24" s="162">
        <f>+'Form 6C'!F67</f>
        <v>0</v>
      </c>
      <c r="K24" s="162">
        <f>'Form 6D'!F68</f>
        <v>0</v>
      </c>
      <c r="L24" s="162">
        <f>'Form 6D'!G68</f>
        <v>0</v>
      </c>
      <c r="M24" s="162">
        <f t="shared" si="2"/>
        <v>0</v>
      </c>
    </row>
    <row r="25" spans="1:13" s="37" customFormat="1" ht="18.75" customHeight="1">
      <c r="A25" s="163"/>
      <c r="B25" s="167"/>
      <c r="C25" s="163" t="s">
        <v>300</v>
      </c>
      <c r="D25" s="162">
        <f>'Form 6A'!F70</f>
        <v>0</v>
      </c>
      <c r="E25" s="162">
        <f>'Form 6A'!G70</f>
        <v>0</v>
      </c>
      <c r="F25" s="162">
        <f>'Form 6A'!H70</f>
        <v>0</v>
      </c>
      <c r="G25" s="162">
        <f>'Form 6B'!F70</f>
        <v>0</v>
      </c>
      <c r="H25" s="162">
        <f>'Form 6B'!G70</f>
        <v>0</v>
      </c>
      <c r="I25" s="162">
        <f>'Form 6B'!H70</f>
        <v>0</v>
      </c>
      <c r="J25" s="162">
        <f>+'Form 6C'!F69</f>
        <v>0</v>
      </c>
      <c r="K25" s="162">
        <f>'Form 6D'!F70</f>
        <v>0</v>
      </c>
      <c r="L25" s="162">
        <f>'Form 6D'!G70</f>
        <v>0</v>
      </c>
      <c r="M25" s="162">
        <f t="shared" si="2"/>
        <v>0</v>
      </c>
    </row>
    <row r="26" spans="2:13" s="37" customFormat="1" ht="18.75" customHeight="1">
      <c r="B26" s="167"/>
      <c r="C26" s="163" t="s">
        <v>65</v>
      </c>
      <c r="D26" s="162">
        <f>'Form 6A'!F73</f>
        <v>0</v>
      </c>
      <c r="E26" s="162">
        <f>'Form 6A'!G73</f>
        <v>0</v>
      </c>
      <c r="F26" s="162">
        <f>'Form 6A'!H73</f>
        <v>0</v>
      </c>
      <c r="G26" s="162">
        <f>'Form 6B'!F73</f>
        <v>0</v>
      </c>
      <c r="H26" s="162">
        <f>'Form 6B'!G73</f>
        <v>0</v>
      </c>
      <c r="I26" s="162">
        <f>'Form 6B'!H73</f>
        <v>0</v>
      </c>
      <c r="J26" s="162">
        <f>+'Form 6C'!F73</f>
        <v>0</v>
      </c>
      <c r="K26" s="162">
        <f>'Form 6D'!F74</f>
        <v>0</v>
      </c>
      <c r="L26" s="162">
        <f>'Form 6D'!G74</f>
        <v>0</v>
      </c>
      <c r="M26" s="162">
        <f t="shared" si="2"/>
        <v>0</v>
      </c>
    </row>
    <row r="27" spans="2:13" s="37" customFormat="1" ht="18.75" customHeight="1">
      <c r="B27" s="167"/>
      <c r="C27" s="163" t="s">
        <v>74</v>
      </c>
      <c r="D27" s="162">
        <f>'Form 6A'!F78</f>
        <v>0</v>
      </c>
      <c r="E27" s="162">
        <f>'Form 6A'!G78</f>
        <v>0</v>
      </c>
      <c r="F27" s="162">
        <f>'Form 6A'!H78</f>
        <v>0</v>
      </c>
      <c r="G27" s="162">
        <f>'Form 6B'!F78</f>
        <v>0</v>
      </c>
      <c r="H27" s="162">
        <f>'Form 6B'!G78</f>
        <v>0</v>
      </c>
      <c r="I27" s="162">
        <f>'Form 6B'!H78</f>
        <v>0</v>
      </c>
      <c r="J27" s="162">
        <f>+'Form 6C'!F78</f>
        <v>0</v>
      </c>
      <c r="K27" s="162">
        <f>'Form 6D'!F79</f>
        <v>0</v>
      </c>
      <c r="L27" s="162">
        <f>'Form 6D'!G79</f>
        <v>0</v>
      </c>
      <c r="M27" s="162">
        <f t="shared" si="2"/>
        <v>0</v>
      </c>
    </row>
    <row r="28" spans="2:13" s="37" customFormat="1" ht="19.5" customHeight="1">
      <c r="B28" s="318"/>
      <c r="C28" s="163" t="s">
        <v>112</v>
      </c>
      <c r="D28" s="319">
        <f>'Form 6A'!F84</f>
        <v>0</v>
      </c>
      <c r="E28" s="319">
        <f>'Form 6A'!G84</f>
        <v>0</v>
      </c>
      <c r="F28" s="319">
        <f>'Form 6A'!H84</f>
        <v>0</v>
      </c>
      <c r="G28" s="319">
        <f>'Form 6B'!F84</f>
        <v>0</v>
      </c>
      <c r="H28" s="319">
        <f>'Form 6B'!G84</f>
        <v>0</v>
      </c>
      <c r="I28" s="319">
        <f>'Form 6B'!H84</f>
        <v>0</v>
      </c>
      <c r="J28" s="319">
        <f>+'Form 6C'!F84</f>
        <v>0</v>
      </c>
      <c r="K28" s="319">
        <f>'Form 6D'!F85</f>
        <v>0</v>
      </c>
      <c r="L28" s="319">
        <f>'Form 6D'!G85</f>
        <v>0</v>
      </c>
      <c r="M28" s="319">
        <f t="shared" si="2"/>
        <v>0</v>
      </c>
    </row>
    <row r="29" spans="2:13" s="37" customFormat="1" ht="18.75" customHeight="1">
      <c r="B29" s="157" t="s">
        <v>366</v>
      </c>
      <c r="D29" s="161">
        <f aca="true" t="shared" si="3" ref="D29:M29">SUM(D21:D28)</f>
        <v>0</v>
      </c>
      <c r="E29" s="161">
        <f t="shared" si="3"/>
        <v>0</v>
      </c>
      <c r="F29" s="161">
        <f t="shared" si="3"/>
        <v>0</v>
      </c>
      <c r="G29" s="161">
        <f t="shared" si="3"/>
        <v>0</v>
      </c>
      <c r="H29" s="161">
        <f t="shared" si="3"/>
        <v>0</v>
      </c>
      <c r="I29" s="161">
        <f t="shared" si="3"/>
        <v>0</v>
      </c>
      <c r="J29" s="161">
        <f t="shared" si="3"/>
        <v>0</v>
      </c>
      <c r="K29" s="161">
        <f t="shared" si="3"/>
        <v>0</v>
      </c>
      <c r="L29" s="161">
        <f t="shared" si="3"/>
        <v>0</v>
      </c>
      <c r="M29" s="161">
        <f t="shared" si="3"/>
        <v>0</v>
      </c>
    </row>
    <row r="30" spans="2:13" s="415" customFormat="1" ht="18.75" customHeight="1">
      <c r="B30" s="157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2:13" s="37" customFormat="1" ht="15">
      <c r="B31" s="501" t="s">
        <v>345</v>
      </c>
      <c r="C31" s="502"/>
      <c r="D31" s="161">
        <f aca="true" t="shared" si="4" ref="D31:M31">IF(D33="","",D17+D29)</f>
        <v>0</v>
      </c>
      <c r="E31" s="161">
        <f t="shared" si="4"/>
        <v>0</v>
      </c>
      <c r="F31" s="161">
        <f t="shared" si="4"/>
        <v>0</v>
      </c>
      <c r="G31" s="161">
        <f t="shared" si="4"/>
        <v>0</v>
      </c>
      <c r="H31" s="161">
        <f t="shared" si="4"/>
        <v>0</v>
      </c>
      <c r="I31" s="161">
        <f t="shared" si="4"/>
        <v>0</v>
      </c>
      <c r="J31" s="161">
        <f t="shared" si="4"/>
        <v>0</v>
      </c>
      <c r="K31" s="161">
        <f t="shared" si="4"/>
        <v>0</v>
      </c>
      <c r="L31" s="161">
        <f t="shared" si="4"/>
        <v>0</v>
      </c>
      <c r="M31" s="161">
        <f t="shared" si="4"/>
        <v>0</v>
      </c>
    </row>
    <row r="32" spans="2:13" s="37" customFormat="1" ht="13.5" customHeight="1">
      <c r="B32" s="168"/>
      <c r="C32" s="169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2:13" s="415" customFormat="1" ht="19.5" customHeight="1">
      <c r="B33" s="166" t="s">
        <v>3</v>
      </c>
      <c r="C33" s="37"/>
      <c r="D33" s="161">
        <f>'Form 6A'!F90</f>
        <v>0</v>
      </c>
      <c r="E33" s="161">
        <f>'Form 6A'!G90</f>
        <v>0</v>
      </c>
      <c r="F33" s="161">
        <f>'Form 6A'!H90</f>
        <v>0</v>
      </c>
      <c r="G33" s="161">
        <f>'Form 6B'!F90</f>
        <v>0</v>
      </c>
      <c r="H33" s="161">
        <f>'Form 6B'!G90</f>
        <v>0</v>
      </c>
      <c r="I33" s="161">
        <f>'Form 6B'!H90</f>
        <v>0</v>
      </c>
      <c r="J33" s="161">
        <f>+'Form 6C'!F90</f>
        <v>0</v>
      </c>
      <c r="K33" s="161">
        <f>'Form 6D'!F91</f>
        <v>0</v>
      </c>
      <c r="L33" s="161">
        <f>'Form 6D'!G91</f>
        <v>0</v>
      </c>
      <c r="M33" s="161">
        <f>SUM(D33:L33)</f>
        <v>0</v>
      </c>
    </row>
    <row r="34" spans="2:13" s="415" customFormat="1" ht="13.5" customHeight="1">
      <c r="B34" s="425"/>
      <c r="C34" s="169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2:13" s="37" customFormat="1" ht="19.5" customHeight="1">
      <c r="B35" s="167" t="s">
        <v>261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2:13" s="37" customFormat="1" ht="19.5" customHeight="1">
      <c r="B36" s="167"/>
      <c r="C36" s="1"/>
      <c r="D36" s="443" t="s">
        <v>377</v>
      </c>
      <c r="E36" s="443" t="s">
        <v>377</v>
      </c>
      <c r="F36" s="443" t="s">
        <v>377</v>
      </c>
      <c r="G36" s="443" t="s">
        <v>377</v>
      </c>
      <c r="H36" s="443" t="s">
        <v>377</v>
      </c>
      <c r="I36" s="443" t="s">
        <v>377</v>
      </c>
      <c r="J36" s="443" t="s">
        <v>377</v>
      </c>
      <c r="K36" s="443" t="s">
        <v>377</v>
      </c>
      <c r="L36" s="443" t="s">
        <v>377</v>
      </c>
      <c r="M36" s="438">
        <f>'Form 6'!F94</f>
        <v>0</v>
      </c>
    </row>
    <row r="37" spans="2:13" s="37" customFormat="1" ht="18.75" customHeight="1">
      <c r="B37" s="167"/>
      <c r="D37" s="443" t="s">
        <v>377</v>
      </c>
      <c r="E37" s="443" t="s">
        <v>377</v>
      </c>
      <c r="F37" s="443" t="s">
        <v>377</v>
      </c>
      <c r="G37" s="443" t="s">
        <v>377</v>
      </c>
      <c r="H37" s="443" t="s">
        <v>377</v>
      </c>
      <c r="I37" s="443" t="s">
        <v>377</v>
      </c>
      <c r="J37" s="443" t="s">
        <v>377</v>
      </c>
      <c r="K37" s="443" t="s">
        <v>377</v>
      </c>
      <c r="L37" s="443" t="s">
        <v>377</v>
      </c>
      <c r="M37" s="438">
        <f>'Form 6'!F95</f>
        <v>0</v>
      </c>
    </row>
    <row r="38" spans="2:13" s="37" customFormat="1" ht="18.75" customHeight="1">
      <c r="B38" s="424"/>
      <c r="D38" s="443" t="s">
        <v>377</v>
      </c>
      <c r="E38" s="443" t="s">
        <v>377</v>
      </c>
      <c r="F38" s="443" t="s">
        <v>377</v>
      </c>
      <c r="G38" s="443" t="s">
        <v>377</v>
      </c>
      <c r="H38" s="443" t="s">
        <v>377</v>
      </c>
      <c r="I38" s="443" t="s">
        <v>377</v>
      </c>
      <c r="J38" s="443" t="s">
        <v>377</v>
      </c>
      <c r="K38" s="443" t="s">
        <v>377</v>
      </c>
      <c r="L38" s="443" t="s">
        <v>377</v>
      </c>
      <c r="M38" s="438">
        <f>'Form 6'!F96</f>
        <v>0</v>
      </c>
    </row>
    <row r="39" spans="2:13" s="37" customFormat="1" ht="19.5" customHeight="1">
      <c r="B39" s="157"/>
      <c r="D39" s="170"/>
      <c r="E39" s="170"/>
      <c r="F39" s="170"/>
      <c r="G39" s="170"/>
      <c r="H39" s="170"/>
      <c r="I39" s="170"/>
      <c r="J39" s="170"/>
      <c r="K39" s="170"/>
      <c r="L39" s="170"/>
      <c r="M39" s="170"/>
    </row>
    <row r="40" spans="2:13" s="37" customFormat="1" ht="19.5" customHeight="1">
      <c r="B40" s="157" t="s">
        <v>262</v>
      </c>
      <c r="D40" s="170">
        <f>SUM(D36:D38)</f>
        <v>0</v>
      </c>
      <c r="E40" s="170">
        <f aca="true" t="shared" si="5" ref="E40:M40">SUM(E36:E38)</f>
        <v>0</v>
      </c>
      <c r="F40" s="170">
        <f t="shared" si="5"/>
        <v>0</v>
      </c>
      <c r="G40" s="170">
        <f t="shared" si="5"/>
        <v>0</v>
      </c>
      <c r="H40" s="170">
        <f t="shared" si="5"/>
        <v>0</v>
      </c>
      <c r="I40" s="170">
        <f t="shared" si="5"/>
        <v>0</v>
      </c>
      <c r="J40" s="170">
        <f t="shared" si="5"/>
        <v>0</v>
      </c>
      <c r="K40" s="170">
        <f t="shared" si="5"/>
        <v>0</v>
      </c>
      <c r="L40" s="170">
        <f t="shared" si="5"/>
        <v>0</v>
      </c>
      <c r="M40" s="170">
        <f t="shared" si="5"/>
        <v>0</v>
      </c>
    </row>
    <row r="41" spans="2:13" s="37" customFormat="1" ht="13.5" customHeight="1">
      <c r="B41" s="168"/>
      <c r="C41" s="169"/>
      <c r="D41" s="161"/>
      <c r="E41" s="161"/>
      <c r="F41" s="161"/>
      <c r="G41" s="161"/>
      <c r="H41" s="161"/>
      <c r="I41" s="161"/>
      <c r="J41" s="161"/>
      <c r="K41" s="161"/>
      <c r="L41" s="161"/>
      <c r="M41" s="162"/>
    </row>
    <row r="42" spans="2:13" s="37" customFormat="1" ht="19.5" customHeight="1">
      <c r="B42" s="157" t="s">
        <v>234</v>
      </c>
      <c r="C42" s="169"/>
      <c r="D42" s="170">
        <f aca="true" t="shared" si="6" ref="D42:M42">SUM(D33+D40+D31)</f>
        <v>0</v>
      </c>
      <c r="E42" s="170">
        <f t="shared" si="6"/>
        <v>0</v>
      </c>
      <c r="F42" s="170">
        <f t="shared" si="6"/>
        <v>0</v>
      </c>
      <c r="G42" s="170">
        <f t="shared" si="6"/>
        <v>0</v>
      </c>
      <c r="H42" s="170">
        <f t="shared" si="6"/>
        <v>0</v>
      </c>
      <c r="I42" s="170">
        <f t="shared" si="6"/>
        <v>0</v>
      </c>
      <c r="J42" s="170">
        <f t="shared" si="6"/>
        <v>0</v>
      </c>
      <c r="K42" s="170">
        <f t="shared" si="6"/>
        <v>0</v>
      </c>
      <c r="L42" s="170">
        <f t="shared" si="6"/>
        <v>0</v>
      </c>
      <c r="M42" s="170">
        <f t="shared" si="6"/>
        <v>0</v>
      </c>
    </row>
    <row r="43" spans="2:13" s="37" customFormat="1" ht="13.5" customHeight="1">
      <c r="B43" s="157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2:13" s="37" customFormat="1" ht="18.75" customHeight="1">
      <c r="B44" s="171" t="s">
        <v>317</v>
      </c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</row>
  </sheetData>
  <sheetProtection/>
  <mergeCells count="4">
    <mergeCell ref="D6:F6"/>
    <mergeCell ref="G6:I6"/>
    <mergeCell ref="B31:C31"/>
    <mergeCell ref="K6:L6"/>
  </mergeCells>
  <printOptions horizontalCentered="1"/>
  <pageMargins left="0.18" right="0" top="0.73" bottom="0.5" header="0.57" footer="0.25"/>
  <pageSetup horizontalDpi="600" verticalDpi="600" orientation="landscape" scale="69" r:id="rId1"/>
  <headerFooter alignWithMargins="0">
    <oddHeader>&amp;C&amp;"Book Antiqua,Bold"Form 5</oddHeader>
    <oddFooter>&amp;R&amp;8Page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93"/>
  <sheetViews>
    <sheetView zoomScalePageLayoutView="0" workbookViewId="0" topLeftCell="A64">
      <selection activeCell="A7" sqref="A7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40.421875" style="1" customWidth="1"/>
    <col min="4" max="4" width="8.00390625" style="1" customWidth="1"/>
    <col min="5" max="5" width="3.7109375" style="1" customWidth="1"/>
    <col min="6" max="8" width="14.140625" style="1" customWidth="1"/>
    <col min="9" max="9" width="13.57421875" style="1" customWidth="1"/>
    <col min="10" max="10" width="17.00390625" style="1" customWidth="1"/>
    <col min="11" max="11" width="13.140625" style="1" bestFit="1" customWidth="1"/>
    <col min="12" max="16384" width="9.140625" style="1" customWidth="1"/>
  </cols>
  <sheetData>
    <row r="1" spans="1:10" ht="16.5" customHeight="1">
      <c r="A1" s="26" t="s">
        <v>66</v>
      </c>
      <c r="B1" s="26"/>
      <c r="C1" s="26"/>
      <c r="D1" s="26"/>
      <c r="E1" s="26"/>
      <c r="I1" s="2" t="str">
        <f>'2 Op_Statistics'!$N$1</f>
        <v>Stanford University Base Services</v>
      </c>
      <c r="J1" s="2"/>
    </row>
    <row r="2" spans="1:5" ht="16.5" customHeight="1">
      <c r="A2" s="30" t="str">
        <f>'1 Gen_Info'!B2</f>
        <v>Proposer Name: </v>
      </c>
      <c r="B2" s="26"/>
      <c r="C2" s="26"/>
      <c r="D2" s="26"/>
      <c r="E2" s="26"/>
    </row>
    <row r="3" spans="1:9" ht="16.5" customHeight="1">
      <c r="A3" s="26"/>
      <c r="B3" s="26"/>
      <c r="C3" s="26"/>
      <c r="D3" s="26"/>
      <c r="E3" s="26"/>
      <c r="F3" s="181"/>
      <c r="G3" s="182"/>
      <c r="H3" s="182"/>
      <c r="I3" s="183" t="s">
        <v>207</v>
      </c>
    </row>
    <row r="4" spans="1:5" ht="12" customHeight="1" thickBot="1">
      <c r="A4" s="26"/>
      <c r="B4" s="26"/>
      <c r="C4" s="26"/>
      <c r="D4" s="26"/>
      <c r="E4" s="26"/>
    </row>
    <row r="5" spans="1:10" ht="16.5" customHeight="1">
      <c r="A5" s="26"/>
      <c r="B5" s="26"/>
      <c r="C5" s="26"/>
      <c r="D5" s="26"/>
      <c r="E5" s="26"/>
      <c r="F5" s="503" t="s">
        <v>172</v>
      </c>
      <c r="G5" s="504"/>
      <c r="H5" s="504"/>
      <c r="I5" s="505"/>
      <c r="J5" s="390"/>
    </row>
    <row r="6" spans="1:10" ht="15.75" thickBot="1">
      <c r="A6" s="26"/>
      <c r="B6" s="26"/>
      <c r="C6" s="26"/>
      <c r="D6" s="26"/>
      <c r="E6" s="26"/>
      <c r="F6" s="506" t="s">
        <v>381</v>
      </c>
      <c r="G6" s="507"/>
      <c r="H6" s="507"/>
      <c r="I6" s="508"/>
      <c r="J6" s="4"/>
    </row>
    <row r="7" spans="1:9" ht="25.5">
      <c r="A7" s="184" t="s">
        <v>357</v>
      </c>
      <c r="B7" s="185"/>
      <c r="C7" s="185"/>
      <c r="D7" s="186"/>
      <c r="E7" s="187"/>
      <c r="F7" s="246" t="str">
        <f>+'2 Op_Statistics'!E7</f>
        <v>Solid Waste</v>
      </c>
      <c r="G7" s="247" t="str">
        <f>+'2 Op_Statistics'!F7</f>
        <v>Recyclable Materials</v>
      </c>
      <c r="H7" s="247" t="str">
        <f>+'2 Op_Statistics'!G7</f>
        <v>Organics</v>
      </c>
      <c r="I7" s="248" t="s">
        <v>164</v>
      </c>
    </row>
    <row r="8" spans="1:9" ht="12.75">
      <c r="A8" s="188"/>
      <c r="B8" s="37"/>
      <c r="C8" s="37"/>
      <c r="D8" s="37"/>
      <c r="E8" s="176"/>
      <c r="F8" s="189"/>
      <c r="G8" s="37"/>
      <c r="H8" s="37"/>
      <c r="I8" s="176"/>
    </row>
    <row r="9" spans="1:9" ht="12.75">
      <c r="A9" s="188" t="s">
        <v>34</v>
      </c>
      <c r="B9" s="37"/>
      <c r="C9" s="37"/>
      <c r="D9" s="37"/>
      <c r="E9" s="176"/>
      <c r="F9" s="190"/>
      <c r="G9" s="191"/>
      <c r="H9" s="191"/>
      <c r="I9" s="192"/>
    </row>
    <row r="10" spans="1:9" ht="12.75">
      <c r="A10" s="188"/>
      <c r="B10" s="37" t="s">
        <v>35</v>
      </c>
      <c r="C10" s="37"/>
      <c r="D10" s="37"/>
      <c r="E10" s="176"/>
      <c r="F10" s="193"/>
      <c r="G10" s="194"/>
      <c r="H10" s="194"/>
      <c r="I10" s="195">
        <f aca="true" t="shared" si="0" ref="I10:I20">SUM(F10:H10)</f>
        <v>0</v>
      </c>
    </row>
    <row r="11" spans="1:9" ht="12.75">
      <c r="A11" s="188"/>
      <c r="B11" s="37" t="s">
        <v>36</v>
      </c>
      <c r="C11" s="37"/>
      <c r="D11" s="37"/>
      <c r="E11" s="176"/>
      <c r="F11" s="193"/>
      <c r="G11" s="194"/>
      <c r="H11" s="194"/>
      <c r="I11" s="195">
        <f t="shared" si="0"/>
        <v>0</v>
      </c>
    </row>
    <row r="12" spans="1:9" ht="12.75">
      <c r="A12" s="188"/>
      <c r="B12" s="37" t="s">
        <v>37</v>
      </c>
      <c r="C12" s="37"/>
      <c r="D12" s="37"/>
      <c r="E12" s="176"/>
      <c r="F12" s="193"/>
      <c r="G12" s="194"/>
      <c r="H12" s="194"/>
      <c r="I12" s="195">
        <f t="shared" si="0"/>
        <v>0</v>
      </c>
    </row>
    <row r="13" spans="1:9" ht="12.75">
      <c r="A13" s="188"/>
      <c r="B13" s="37" t="s">
        <v>38</v>
      </c>
      <c r="C13" s="37"/>
      <c r="D13" s="37"/>
      <c r="E13" s="176"/>
      <c r="F13" s="193"/>
      <c r="G13" s="194"/>
      <c r="H13" s="194"/>
      <c r="I13" s="195">
        <f t="shared" si="0"/>
        <v>0</v>
      </c>
    </row>
    <row r="14" spans="1:9" ht="12.75">
      <c r="A14" s="188"/>
      <c r="B14" s="37" t="s">
        <v>39</v>
      </c>
      <c r="C14" s="37"/>
      <c r="D14" s="37"/>
      <c r="E14" s="176"/>
      <c r="F14" s="193"/>
      <c r="G14" s="194"/>
      <c r="H14" s="194"/>
      <c r="I14" s="195">
        <f t="shared" si="0"/>
        <v>0</v>
      </c>
    </row>
    <row r="15" spans="1:9" ht="12.75">
      <c r="A15" s="188"/>
      <c r="B15" s="37" t="s">
        <v>148</v>
      </c>
      <c r="C15" s="37"/>
      <c r="D15" s="37"/>
      <c r="E15" s="176"/>
      <c r="F15" s="193"/>
      <c r="G15" s="194"/>
      <c r="H15" s="194"/>
      <c r="I15" s="195">
        <f t="shared" si="0"/>
        <v>0</v>
      </c>
    </row>
    <row r="16" spans="1:9" ht="12.75">
      <c r="A16" s="188"/>
      <c r="B16" s="37" t="s">
        <v>149</v>
      </c>
      <c r="C16" s="37"/>
      <c r="D16" s="37"/>
      <c r="E16" s="176"/>
      <c r="F16" s="193"/>
      <c r="G16" s="194"/>
      <c r="H16" s="194"/>
      <c r="I16" s="195">
        <f t="shared" si="0"/>
        <v>0</v>
      </c>
    </row>
    <row r="17" spans="1:9" ht="12.75">
      <c r="A17" s="188"/>
      <c r="B17" s="37" t="s">
        <v>40</v>
      </c>
      <c r="C17" s="37"/>
      <c r="D17" s="37"/>
      <c r="E17" s="176"/>
      <c r="F17" s="193"/>
      <c r="G17" s="194"/>
      <c r="H17" s="194"/>
      <c r="I17" s="195">
        <f t="shared" si="0"/>
        <v>0</v>
      </c>
    </row>
    <row r="18" spans="1:9" ht="12.75">
      <c r="A18" s="188"/>
      <c r="B18" s="37" t="s">
        <v>41</v>
      </c>
      <c r="C18" s="37"/>
      <c r="D18" s="37"/>
      <c r="E18" s="176"/>
      <c r="F18" s="193"/>
      <c r="G18" s="194"/>
      <c r="H18" s="194"/>
      <c r="I18" s="195">
        <f t="shared" si="0"/>
        <v>0</v>
      </c>
    </row>
    <row r="19" spans="1:9" ht="12.75">
      <c r="A19" s="188"/>
      <c r="B19" s="37" t="s">
        <v>42</v>
      </c>
      <c r="C19" s="37"/>
      <c r="D19" s="37"/>
      <c r="E19" s="176"/>
      <c r="F19" s="193"/>
      <c r="G19" s="194"/>
      <c r="H19" s="194"/>
      <c r="I19" s="195">
        <f t="shared" si="0"/>
        <v>0</v>
      </c>
    </row>
    <row r="20" spans="1:9" ht="12.75">
      <c r="A20" s="188"/>
      <c r="B20" s="37" t="s">
        <v>43</v>
      </c>
      <c r="C20" s="37"/>
      <c r="D20" s="37"/>
      <c r="E20" s="176"/>
      <c r="F20" s="193"/>
      <c r="G20" s="194"/>
      <c r="H20" s="194"/>
      <c r="I20" s="195">
        <f t="shared" si="0"/>
        <v>0</v>
      </c>
    </row>
    <row r="21" spans="1:9" ht="12.75">
      <c r="A21" s="188" t="s">
        <v>44</v>
      </c>
      <c r="B21" s="37"/>
      <c r="C21" s="37"/>
      <c r="D21" s="37"/>
      <c r="E21" s="176"/>
      <c r="F21" s="196">
        <f>SUM(F10:F20)</f>
        <v>0</v>
      </c>
      <c r="G21" s="197">
        <f>SUM(G10:G20)</f>
        <v>0</v>
      </c>
      <c r="H21" s="197">
        <f>SUM(H10:H20)</f>
        <v>0</v>
      </c>
      <c r="I21" s="198">
        <f>SUM(I10:I20)</f>
        <v>0</v>
      </c>
    </row>
    <row r="22" spans="1:9" ht="12.75">
      <c r="A22" s="188"/>
      <c r="B22" s="37"/>
      <c r="C22" s="37"/>
      <c r="D22" s="37"/>
      <c r="E22" s="176"/>
      <c r="F22" s="190"/>
      <c r="G22" s="191"/>
      <c r="H22" s="191"/>
      <c r="I22" s="192"/>
    </row>
    <row r="23" spans="1:9" ht="12.75">
      <c r="A23" s="188" t="s">
        <v>286</v>
      </c>
      <c r="B23" s="37"/>
      <c r="C23" s="37"/>
      <c r="D23" s="37"/>
      <c r="E23" s="176"/>
      <c r="F23" s="190"/>
      <c r="G23" s="191"/>
      <c r="H23" s="191"/>
      <c r="I23" s="192"/>
    </row>
    <row r="24" spans="1:9" ht="12.75">
      <c r="A24" s="188"/>
      <c r="B24" s="37" t="s">
        <v>46</v>
      </c>
      <c r="C24" s="37"/>
      <c r="D24" s="37"/>
      <c r="E24" s="176"/>
      <c r="F24" s="193"/>
      <c r="G24" s="194"/>
      <c r="H24" s="194"/>
      <c r="I24" s="195">
        <f>SUM(F24:H24)</f>
        <v>0</v>
      </c>
    </row>
    <row r="25" spans="1:9" ht="12.75">
      <c r="A25" s="188"/>
      <c r="B25" s="37" t="s">
        <v>150</v>
      </c>
      <c r="C25" s="37"/>
      <c r="D25" s="37"/>
      <c r="E25" s="176"/>
      <c r="F25" s="193"/>
      <c r="G25" s="194"/>
      <c r="H25" s="194"/>
      <c r="I25" s="195">
        <f>SUM(F25:H25)</f>
        <v>0</v>
      </c>
    </row>
    <row r="26" spans="1:9" ht="12.75">
      <c r="A26" s="188"/>
      <c r="B26" s="37" t="s">
        <v>47</v>
      </c>
      <c r="C26" s="37"/>
      <c r="D26" s="37"/>
      <c r="E26" s="176"/>
      <c r="F26" s="193"/>
      <c r="G26" s="194"/>
      <c r="H26" s="194"/>
      <c r="I26" s="195">
        <f>SUM(F26:H26)</f>
        <v>0</v>
      </c>
    </row>
    <row r="27" spans="1:9" ht="12.75">
      <c r="A27" s="188"/>
      <c r="B27" s="37" t="s">
        <v>43</v>
      </c>
      <c r="C27" s="37"/>
      <c r="D27" s="37"/>
      <c r="E27" s="176"/>
      <c r="F27" s="193"/>
      <c r="G27" s="194"/>
      <c r="H27" s="194"/>
      <c r="I27" s="195">
        <f>SUM(F27:H27)</f>
        <v>0</v>
      </c>
    </row>
    <row r="28" spans="1:9" ht="12.75">
      <c r="A28" s="188" t="s">
        <v>48</v>
      </c>
      <c r="B28" s="37"/>
      <c r="C28" s="37"/>
      <c r="D28" s="37"/>
      <c r="E28" s="176"/>
      <c r="F28" s="196">
        <f>SUM(F24:F27)</f>
        <v>0</v>
      </c>
      <c r="G28" s="197">
        <f>SUM(G17:G27)</f>
        <v>0</v>
      </c>
      <c r="H28" s="197">
        <f>SUM(H17:H27)</f>
        <v>0</v>
      </c>
      <c r="I28" s="198">
        <f>SUM(I24:I27)</f>
        <v>0</v>
      </c>
    </row>
    <row r="29" spans="1:9" ht="12.75">
      <c r="A29" s="188"/>
      <c r="B29" s="37"/>
      <c r="C29" s="37"/>
      <c r="D29" s="37"/>
      <c r="E29" s="176"/>
      <c r="F29" s="199"/>
      <c r="G29" s="200"/>
      <c r="H29" s="200"/>
      <c r="I29" s="201"/>
    </row>
    <row r="30" spans="1:9" ht="12.75">
      <c r="A30" s="188" t="s">
        <v>127</v>
      </c>
      <c r="B30" s="37"/>
      <c r="C30" s="37"/>
      <c r="D30" s="37"/>
      <c r="E30" s="176"/>
      <c r="F30" s="193"/>
      <c r="G30" s="194"/>
      <c r="H30" s="194"/>
      <c r="I30" s="195">
        <f>SUM(F30:H30)</f>
        <v>0</v>
      </c>
    </row>
    <row r="31" spans="1:9" ht="12.75">
      <c r="A31" s="188"/>
      <c r="B31" s="37"/>
      <c r="C31" s="37"/>
      <c r="D31" s="37"/>
      <c r="E31" s="176"/>
      <c r="F31" s="190"/>
      <c r="G31" s="191"/>
      <c r="H31" s="191"/>
      <c r="I31" s="192"/>
    </row>
    <row r="32" spans="1:9" ht="12.75">
      <c r="A32" s="188" t="s">
        <v>5</v>
      </c>
      <c r="B32" s="37"/>
      <c r="C32" s="37"/>
      <c r="D32" s="37"/>
      <c r="E32" s="176"/>
      <c r="F32" s="190"/>
      <c r="G32" s="191"/>
      <c r="H32" s="191"/>
      <c r="I32" s="192"/>
    </row>
    <row r="33" spans="1:9" ht="12.75">
      <c r="A33" s="188"/>
      <c r="B33" s="37" t="s">
        <v>49</v>
      </c>
      <c r="C33" s="37"/>
      <c r="D33" s="37"/>
      <c r="E33" s="176"/>
      <c r="F33" s="193"/>
      <c r="G33" s="194"/>
      <c r="H33" s="194"/>
      <c r="I33" s="195">
        <f>SUM(F33:H33)</f>
        <v>0</v>
      </c>
    </row>
    <row r="34" spans="1:9" ht="12.75">
      <c r="A34" s="188"/>
      <c r="B34" s="37" t="s">
        <v>50</v>
      </c>
      <c r="C34" s="37"/>
      <c r="D34" s="37"/>
      <c r="E34" s="176"/>
      <c r="F34" s="193"/>
      <c r="G34" s="194"/>
      <c r="H34" s="194"/>
      <c r="I34" s="195">
        <f>SUM(F34:H34)</f>
        <v>0</v>
      </c>
    </row>
    <row r="35" spans="1:9" ht="12.75">
      <c r="A35" s="188"/>
      <c r="B35" s="37" t="s">
        <v>56</v>
      </c>
      <c r="C35" s="37"/>
      <c r="D35" s="37"/>
      <c r="E35" s="176"/>
      <c r="F35" s="193"/>
      <c r="G35" s="194"/>
      <c r="H35" s="194"/>
      <c r="I35" s="195">
        <f>SUM(F35:H35)</f>
        <v>0</v>
      </c>
    </row>
    <row r="36" spans="1:9" ht="12.75">
      <c r="A36" s="188"/>
      <c r="B36" s="37" t="s">
        <v>57</v>
      </c>
      <c r="C36" s="37"/>
      <c r="D36" s="37"/>
      <c r="E36" s="176"/>
      <c r="F36" s="193"/>
      <c r="G36" s="194"/>
      <c r="H36" s="194"/>
      <c r="I36" s="195">
        <f>SUM(F36:H36)</f>
        <v>0</v>
      </c>
    </row>
    <row r="37" spans="1:9" ht="12.75">
      <c r="A37" s="188"/>
      <c r="B37" s="37" t="s">
        <v>43</v>
      </c>
      <c r="C37" s="37"/>
      <c r="D37" s="37"/>
      <c r="E37" s="176"/>
      <c r="F37" s="193"/>
      <c r="G37" s="194"/>
      <c r="H37" s="194"/>
      <c r="I37" s="195">
        <f>SUM(F37:H37)</f>
        <v>0</v>
      </c>
    </row>
    <row r="38" spans="1:9" ht="12.75">
      <c r="A38" s="188" t="s">
        <v>58</v>
      </c>
      <c r="B38" s="37"/>
      <c r="C38" s="37"/>
      <c r="D38" s="37"/>
      <c r="E38" s="176"/>
      <c r="F38" s="202">
        <f>SUM(F33:F37)</f>
        <v>0</v>
      </c>
      <c r="G38" s="203">
        <f>SUM(G33:G37)</f>
        <v>0</v>
      </c>
      <c r="H38" s="203">
        <f>SUM(H33:H37)</f>
        <v>0</v>
      </c>
      <c r="I38" s="204">
        <f>SUM(I33:I37)</f>
        <v>0</v>
      </c>
    </row>
    <row r="39" spans="1:9" ht="12.75">
      <c r="A39" s="188"/>
      <c r="B39" s="37"/>
      <c r="C39" s="37"/>
      <c r="D39" s="37"/>
      <c r="E39" s="176"/>
      <c r="F39" s="190"/>
      <c r="G39" s="191"/>
      <c r="H39" s="191"/>
      <c r="I39" s="192"/>
    </row>
    <row r="40" spans="1:9" ht="12.75">
      <c r="A40" s="188" t="s">
        <v>83</v>
      </c>
      <c r="B40" s="37"/>
      <c r="C40" s="37"/>
      <c r="D40" s="37"/>
      <c r="E40" s="176"/>
      <c r="F40" s="190"/>
      <c r="G40" s="191"/>
      <c r="H40" s="191"/>
      <c r="I40" s="192"/>
    </row>
    <row r="41" spans="1:9" ht="12.75">
      <c r="A41" s="188"/>
      <c r="B41" s="37" t="s">
        <v>61</v>
      </c>
      <c r="C41" s="37"/>
      <c r="D41" s="37"/>
      <c r="E41" s="176"/>
      <c r="F41" s="193"/>
      <c r="G41" s="194"/>
      <c r="H41" s="194"/>
      <c r="I41" s="195">
        <f>SUM(F41:H41)</f>
        <v>0</v>
      </c>
    </row>
    <row r="42" spans="1:9" ht="12.75">
      <c r="A42" s="188"/>
      <c r="B42" s="37" t="s">
        <v>62</v>
      </c>
      <c r="C42" s="37"/>
      <c r="D42" s="37"/>
      <c r="E42" s="176"/>
      <c r="F42" s="193"/>
      <c r="G42" s="194"/>
      <c r="H42" s="194"/>
      <c r="I42" s="195">
        <f>SUM(F42:H42)</f>
        <v>0</v>
      </c>
    </row>
    <row r="43" spans="1:9" ht="12.75">
      <c r="A43" s="188"/>
      <c r="B43" s="37" t="s">
        <v>63</v>
      </c>
      <c r="C43" s="37"/>
      <c r="D43" s="37"/>
      <c r="E43" s="176"/>
      <c r="F43" s="193"/>
      <c r="G43" s="194"/>
      <c r="H43" s="194"/>
      <c r="I43" s="195">
        <f>SUM(F43:H43)</f>
        <v>0</v>
      </c>
    </row>
    <row r="44" spans="1:9" ht="12.75">
      <c r="A44" s="188" t="s">
        <v>84</v>
      </c>
      <c r="B44" s="37"/>
      <c r="C44" s="37"/>
      <c r="D44" s="37"/>
      <c r="E44" s="176"/>
      <c r="F44" s="202">
        <f>SUM(F41:F43)</f>
        <v>0</v>
      </c>
      <c r="G44" s="203">
        <f>SUM(G41:G43)</f>
        <v>0</v>
      </c>
      <c r="H44" s="203">
        <f>SUM(H41:H43)</f>
        <v>0</v>
      </c>
      <c r="I44" s="204">
        <f>SUM(I41:I43)</f>
        <v>0</v>
      </c>
    </row>
    <row r="45" spans="1:9" ht="12.75">
      <c r="A45" s="188"/>
      <c r="B45" s="37"/>
      <c r="C45" s="37"/>
      <c r="D45" s="37"/>
      <c r="E45" s="176"/>
      <c r="F45" s="190"/>
      <c r="G45" s="191"/>
      <c r="H45" s="191"/>
      <c r="I45" s="192"/>
    </row>
    <row r="46" spans="1:9" ht="12.75">
      <c r="A46" s="188" t="s">
        <v>287</v>
      </c>
      <c r="B46" s="37"/>
      <c r="C46" s="37"/>
      <c r="D46" s="37"/>
      <c r="E46" s="176"/>
      <c r="F46" s="190"/>
      <c r="G46" s="191"/>
      <c r="H46" s="191"/>
      <c r="I46" s="192"/>
    </row>
    <row r="47" spans="1:9" ht="12.75">
      <c r="A47" s="188"/>
      <c r="B47" s="37" t="s">
        <v>238</v>
      </c>
      <c r="C47" s="37"/>
      <c r="D47" s="37"/>
      <c r="E47" s="176"/>
      <c r="F47" s="205">
        <f>'Form 6E'!$E65</f>
        <v>0</v>
      </c>
      <c r="G47" s="206">
        <f>'Form 6E'!$E66</f>
        <v>0</v>
      </c>
      <c r="H47" s="206">
        <f>'Form 6E'!$E67</f>
        <v>0</v>
      </c>
      <c r="I47" s="195">
        <f>SUM(F47:H47)</f>
        <v>0</v>
      </c>
    </row>
    <row r="48" spans="1:9" ht="12.75">
      <c r="A48" s="188"/>
      <c r="B48" s="37" t="s">
        <v>239</v>
      </c>
      <c r="C48" s="37"/>
      <c r="D48" s="37"/>
      <c r="E48" s="176"/>
      <c r="F48" s="205">
        <f>'Form 6E'!$F65</f>
        <v>0</v>
      </c>
      <c r="G48" s="206">
        <f>'Form 6E'!$F66</f>
        <v>0</v>
      </c>
      <c r="H48" s="206">
        <f>'Form 6E'!$F67</f>
        <v>0</v>
      </c>
      <c r="I48" s="195">
        <f>SUM(F48:H48)</f>
        <v>0</v>
      </c>
    </row>
    <row r="49" spans="1:9" ht="12.75">
      <c r="A49" s="188"/>
      <c r="B49" s="37" t="s">
        <v>240</v>
      </c>
      <c r="C49" s="37"/>
      <c r="D49" s="37"/>
      <c r="E49" s="176"/>
      <c r="F49" s="205">
        <f>'Form 6E'!$G65</f>
        <v>0</v>
      </c>
      <c r="G49" s="206">
        <f>'Form 6E'!$G66</f>
        <v>0</v>
      </c>
      <c r="H49" s="206">
        <f>'Form 6E'!$G67</f>
        <v>0</v>
      </c>
      <c r="I49" s="195">
        <f>SUM(F49:H49)</f>
        <v>0</v>
      </c>
    </row>
    <row r="50" spans="1:9" ht="12.75">
      <c r="A50" s="188" t="s">
        <v>136</v>
      </c>
      <c r="B50" s="37"/>
      <c r="C50" s="37"/>
      <c r="D50" s="37"/>
      <c r="E50" s="176"/>
      <c r="F50" s="207">
        <f>SUM(F47:F49)</f>
        <v>0</v>
      </c>
      <c r="G50" s="208">
        <f>SUM(G47:G49)</f>
        <v>0</v>
      </c>
      <c r="H50" s="208">
        <f>SUM(H47:H49)</f>
        <v>0</v>
      </c>
      <c r="I50" s="204">
        <f>SUM(I47:I49)</f>
        <v>0</v>
      </c>
    </row>
    <row r="51" spans="1:9" ht="12.75">
      <c r="A51" s="188"/>
      <c r="B51" s="37"/>
      <c r="C51" s="37"/>
      <c r="D51" s="37"/>
      <c r="E51" s="176"/>
      <c r="F51" s="199"/>
      <c r="G51" s="200"/>
      <c r="H51" s="200"/>
      <c r="I51" s="201"/>
    </row>
    <row r="52" spans="1:9" ht="12.75">
      <c r="A52" s="188" t="s">
        <v>288</v>
      </c>
      <c r="B52" s="37"/>
      <c r="C52" s="37"/>
      <c r="D52" s="37"/>
      <c r="E52" s="176"/>
      <c r="F52" s="190"/>
      <c r="G52" s="191"/>
      <c r="H52" s="191"/>
      <c r="I52" s="192"/>
    </row>
    <row r="53" spans="1:9" ht="12.75">
      <c r="A53" s="188"/>
      <c r="B53" s="37" t="s">
        <v>238</v>
      </c>
      <c r="C53" s="37"/>
      <c r="D53" s="37"/>
      <c r="E53" s="176"/>
      <c r="F53" s="205">
        <f>'Form 6E'!$E77</f>
        <v>0</v>
      </c>
      <c r="G53" s="206">
        <f>'Form 6E'!$E78</f>
        <v>0</v>
      </c>
      <c r="H53" s="206">
        <f>'Form 6E'!$E79</f>
        <v>0</v>
      </c>
      <c r="I53" s="195">
        <f>SUM(F53:H53)</f>
        <v>0</v>
      </c>
    </row>
    <row r="54" spans="1:9" ht="12.75">
      <c r="A54" s="188"/>
      <c r="B54" s="37" t="s">
        <v>239</v>
      </c>
      <c r="C54" s="37"/>
      <c r="D54" s="37"/>
      <c r="E54" s="176"/>
      <c r="F54" s="205">
        <f>'Form 6E'!$F77</f>
        <v>0</v>
      </c>
      <c r="G54" s="206">
        <f>'Form 6E'!$F78</f>
        <v>0</v>
      </c>
      <c r="H54" s="206">
        <f>'Form 6E'!$F79</f>
        <v>0</v>
      </c>
      <c r="I54" s="195">
        <f>SUM(F54:H54)</f>
        <v>0</v>
      </c>
    </row>
    <row r="55" spans="1:9" ht="12.75">
      <c r="A55" s="188"/>
      <c r="B55" s="37" t="s">
        <v>240</v>
      </c>
      <c r="C55" s="37"/>
      <c r="D55" s="37"/>
      <c r="E55" s="176"/>
      <c r="F55" s="205">
        <f>'Form 6E'!$G77</f>
        <v>0</v>
      </c>
      <c r="G55" s="206">
        <f>'Form 6E'!$G78</f>
        <v>0</v>
      </c>
      <c r="H55" s="206">
        <f>'Form 6E'!$G79</f>
        <v>0</v>
      </c>
      <c r="I55" s="195">
        <f>SUM(F55:H55)</f>
        <v>0</v>
      </c>
    </row>
    <row r="56" spans="1:9" ht="12.75">
      <c r="A56" s="188" t="s">
        <v>125</v>
      </c>
      <c r="B56" s="37"/>
      <c r="C56" s="37"/>
      <c r="D56" s="37"/>
      <c r="E56" s="176"/>
      <c r="F56" s="207">
        <f>SUM(F53:F55)</f>
        <v>0</v>
      </c>
      <c r="G56" s="208">
        <f>SUM(G53:G55)</f>
        <v>0</v>
      </c>
      <c r="H56" s="208">
        <f>SUM(H53:H55)</f>
        <v>0</v>
      </c>
      <c r="I56" s="204">
        <f>SUM(I53:I55)</f>
        <v>0</v>
      </c>
    </row>
    <row r="57" spans="1:9" ht="12.75">
      <c r="A57" s="188"/>
      <c r="B57" s="37"/>
      <c r="C57" s="37"/>
      <c r="D57" s="37"/>
      <c r="E57" s="176"/>
      <c r="F57" s="209"/>
      <c r="G57" s="210"/>
      <c r="H57" s="210"/>
      <c r="I57" s="201"/>
    </row>
    <row r="58" spans="1:9" ht="12.75">
      <c r="A58" s="188" t="s">
        <v>236</v>
      </c>
      <c r="B58" s="37"/>
      <c r="C58" s="37"/>
      <c r="D58" s="37"/>
      <c r="E58" s="176"/>
      <c r="F58" s="196">
        <f>F56+F50+F44+F38+F28+F21+F30</f>
        <v>0</v>
      </c>
      <c r="G58" s="197">
        <f>G56+G50+G44+G38+G28+G21+G30</f>
        <v>0</v>
      </c>
      <c r="H58" s="197">
        <f>H56+H50+H44+H38+H28+H21+H30</f>
        <v>0</v>
      </c>
      <c r="I58" s="198">
        <f>I56+I50+I44+I38+I28+I21+I30</f>
        <v>0</v>
      </c>
    </row>
    <row r="59" spans="1:9" ht="12.75">
      <c r="A59" s="188"/>
      <c r="B59" s="37"/>
      <c r="C59" s="37"/>
      <c r="D59" s="37"/>
      <c r="E59" s="176"/>
      <c r="F59" s="199"/>
      <c r="G59" s="200"/>
      <c r="H59" s="200"/>
      <c r="I59" s="201"/>
    </row>
    <row r="60" spans="1:9" ht="12.75">
      <c r="A60" s="188"/>
      <c r="B60" s="37"/>
      <c r="C60" s="37"/>
      <c r="D60" s="37"/>
      <c r="E60" s="176"/>
      <c r="F60" s="190"/>
      <c r="G60" s="191"/>
      <c r="H60" s="191"/>
      <c r="I60" s="192"/>
    </row>
    <row r="61" spans="1:9" ht="12.75">
      <c r="A61" s="243" t="s">
        <v>367</v>
      </c>
      <c r="B61" s="414"/>
      <c r="C61" s="414"/>
      <c r="D61" s="37" t="s">
        <v>213</v>
      </c>
      <c r="E61" s="176"/>
      <c r="F61" s="190"/>
      <c r="G61" s="191"/>
      <c r="H61" s="191"/>
      <c r="I61" s="192"/>
    </row>
    <row r="62" spans="1:9" ht="12.75">
      <c r="A62" s="188"/>
      <c r="B62" s="37" t="s">
        <v>141</v>
      </c>
      <c r="C62" s="64"/>
      <c r="D62" s="214">
        <f>'Form 7 - Processing Cost'!$C$46</f>
        <v>0</v>
      </c>
      <c r="E62" s="215"/>
      <c r="F62" s="211">
        <f>$D$62*'2 Op_Statistics'!E$46</f>
        <v>0</v>
      </c>
      <c r="G62" s="212">
        <f>$D$62*'2 Op_Statistics'!F$46</f>
        <v>0</v>
      </c>
      <c r="H62" s="212">
        <f>$D$62*'2 Op_Statistics'!G$46</f>
        <v>0</v>
      </c>
      <c r="I62" s="216">
        <f>SUM(F62:H62)</f>
        <v>0</v>
      </c>
    </row>
    <row r="63" spans="1:9" ht="12.75">
      <c r="A63" s="188"/>
      <c r="B63" s="37"/>
      <c r="C63" s="64"/>
      <c r="D63" s="217"/>
      <c r="E63" s="215"/>
      <c r="F63" s="218"/>
      <c r="G63" s="219"/>
      <c r="H63" s="219"/>
      <c r="I63" s="220"/>
    </row>
    <row r="64" spans="1:9" ht="12.75">
      <c r="A64" s="188"/>
      <c r="B64" s="163" t="s">
        <v>162</v>
      </c>
      <c r="D64" s="222">
        <f>'Form 7 - Processing Cost'!$D$46</f>
        <v>0</v>
      </c>
      <c r="E64" s="180"/>
      <c r="F64" s="205">
        <f>$D64*'2 Op_Statistics'!E$47</f>
        <v>0</v>
      </c>
      <c r="G64" s="206">
        <f>$D64*'2 Op_Statistics'!F$47</f>
        <v>0</v>
      </c>
      <c r="H64" s="206">
        <f>$D64*'2 Op_Statistics'!G$47</f>
        <v>0</v>
      </c>
      <c r="I64" s="225">
        <f>SUM(F64:H64)</f>
        <v>0</v>
      </c>
    </row>
    <row r="65" spans="1:9" ht="12.75">
      <c r="A65" s="188"/>
      <c r="B65" s="163"/>
      <c r="D65" s="222"/>
      <c r="E65" s="180"/>
      <c r="F65" s="205"/>
      <c r="G65" s="206"/>
      <c r="H65" s="206"/>
      <c r="I65" s="225"/>
    </row>
    <row r="66" spans="1:9" ht="12.75">
      <c r="A66" s="188"/>
      <c r="B66" s="163" t="s">
        <v>305</v>
      </c>
      <c r="D66" s="222">
        <f>'Form 7 - Processing Cost'!$F$46</f>
        <v>0</v>
      </c>
      <c r="E66" s="180"/>
      <c r="F66" s="205">
        <f>$D66*'2 Op_Statistics'!E$50</f>
        <v>0</v>
      </c>
      <c r="G66" s="206">
        <f>$D66*'2 Op_Statistics'!F$50</f>
        <v>0</v>
      </c>
      <c r="H66" s="206">
        <f>$D66*'2 Op_Statistics'!G$50</f>
        <v>0</v>
      </c>
      <c r="I66" s="225">
        <f>SUM(F66:H66)</f>
        <v>0</v>
      </c>
    </row>
    <row r="67" spans="1:9" ht="12.75">
      <c r="A67" s="188"/>
      <c r="B67" s="163"/>
      <c r="D67" s="222"/>
      <c r="E67" s="180"/>
      <c r="F67" s="205"/>
      <c r="G67" s="206"/>
      <c r="H67" s="206"/>
      <c r="I67" s="225"/>
    </row>
    <row r="68" spans="1:9" ht="12.75">
      <c r="A68" s="188"/>
      <c r="B68" s="163" t="s">
        <v>383</v>
      </c>
      <c r="D68" s="222">
        <f>'Form 7 - Processing Cost'!$H$46</f>
        <v>0</v>
      </c>
      <c r="E68" s="180"/>
      <c r="F68" s="205">
        <f>$D68*'2 Op_Statistics'!E$51</f>
        <v>0</v>
      </c>
      <c r="G68" s="206">
        <f>$D68*'2 Op_Statistics'!F$51</f>
        <v>0</v>
      </c>
      <c r="H68" s="206">
        <f>$D68*'2 Op_Statistics'!G$51</f>
        <v>0</v>
      </c>
      <c r="I68" s="225">
        <f>SUM(F68:H68)</f>
        <v>0</v>
      </c>
    </row>
    <row r="69" spans="1:9" ht="12.75">
      <c r="A69" s="188"/>
      <c r="B69" s="37"/>
      <c r="C69" s="37"/>
      <c r="D69" s="37"/>
      <c r="E69" s="37"/>
      <c r="F69" s="199"/>
      <c r="G69" s="37"/>
      <c r="H69" s="37"/>
      <c r="I69" s="176"/>
    </row>
    <row r="70" spans="1:10" ht="12.75">
      <c r="A70" s="188"/>
      <c r="B70" s="163" t="s">
        <v>300</v>
      </c>
      <c r="C70" s="163"/>
      <c r="D70" s="222">
        <f>'Form 7 - Processing Cost'!$E$46</f>
        <v>0</v>
      </c>
      <c r="E70" s="180"/>
      <c r="F70" s="205">
        <f>$D70*'2 Op_Statistics'!E$48</f>
        <v>0</v>
      </c>
      <c r="G70" s="224">
        <f>$D70*'2 Op_Statistics'!F$48</f>
        <v>0</v>
      </c>
      <c r="H70" s="224">
        <f>$D70*'2 Op_Statistics'!G$48</f>
        <v>0</v>
      </c>
      <c r="I70" s="225">
        <f>SUM(F70:H70)</f>
        <v>0</v>
      </c>
      <c r="J70" s="5"/>
    </row>
    <row r="71" spans="1:10" ht="12.75">
      <c r="A71" s="188"/>
      <c r="B71" s="163"/>
      <c r="C71" s="163"/>
      <c r="D71" s="228"/>
      <c r="E71" s="180"/>
      <c r="F71" s="205"/>
      <c r="G71" s="224"/>
      <c r="H71" s="224"/>
      <c r="I71" s="225"/>
      <c r="J71" s="5"/>
    </row>
    <row r="72" spans="1:9" ht="12.75">
      <c r="A72" s="188"/>
      <c r="B72" s="163"/>
      <c r="C72" s="163"/>
      <c r="D72" s="228"/>
      <c r="E72" s="180"/>
      <c r="F72" s="205"/>
      <c r="G72" s="224"/>
      <c r="H72" s="224"/>
      <c r="I72" s="225"/>
    </row>
    <row r="73" spans="1:9" ht="12.75">
      <c r="A73" s="188"/>
      <c r="B73" s="37" t="s">
        <v>65</v>
      </c>
      <c r="C73" s="37"/>
      <c r="D73" s="37"/>
      <c r="E73" s="176"/>
      <c r="F73" s="193"/>
      <c r="G73" s="194"/>
      <c r="H73" s="194"/>
      <c r="I73" s="195">
        <f>SUM(F73:H73)</f>
        <v>0</v>
      </c>
    </row>
    <row r="74" spans="1:9" ht="12.75">
      <c r="A74" s="188"/>
      <c r="B74" s="37"/>
      <c r="C74" s="37"/>
      <c r="D74" s="37"/>
      <c r="E74" s="176"/>
      <c r="F74" s="229"/>
      <c r="G74" s="230"/>
      <c r="H74" s="230"/>
      <c r="I74" s="231"/>
    </row>
    <row r="75" spans="1:9" ht="12.75">
      <c r="A75" s="188"/>
      <c r="B75" s="37" t="s">
        <v>74</v>
      </c>
      <c r="C75" s="37"/>
      <c r="D75" s="37"/>
      <c r="E75" s="176"/>
      <c r="F75" s="229"/>
      <c r="G75" s="230"/>
      <c r="H75" s="230"/>
      <c r="I75" s="231"/>
    </row>
    <row r="76" spans="1:9" ht="12.75">
      <c r="A76" s="188"/>
      <c r="B76" s="37"/>
      <c r="C76" s="37" t="s">
        <v>59</v>
      </c>
      <c r="D76" s="37"/>
      <c r="E76" s="176"/>
      <c r="F76" s="193"/>
      <c r="G76" s="194"/>
      <c r="H76" s="194"/>
      <c r="I76" s="195">
        <f>SUM(F76:H76)</f>
        <v>0</v>
      </c>
    </row>
    <row r="77" spans="1:9" ht="12.75">
      <c r="A77" s="188"/>
      <c r="B77" s="37"/>
      <c r="C77" s="37" t="s">
        <v>43</v>
      </c>
      <c r="D77" s="37"/>
      <c r="E77" s="176"/>
      <c r="F77" s="193"/>
      <c r="G77" s="194"/>
      <c r="H77" s="194"/>
      <c r="I77" s="195">
        <f>SUM(F77:H77)</f>
        <v>0</v>
      </c>
    </row>
    <row r="78" spans="1:9" ht="12.75">
      <c r="A78" s="188"/>
      <c r="B78" s="37" t="s">
        <v>75</v>
      </c>
      <c r="C78" s="37"/>
      <c r="D78" s="37"/>
      <c r="E78" s="176"/>
      <c r="F78" s="232">
        <f>SUM(F76:F77)</f>
        <v>0</v>
      </c>
      <c r="G78" s="226">
        <f>SUM(G76:G77)</f>
        <v>0</v>
      </c>
      <c r="H78" s="226">
        <f>SUM(H76:H77)</f>
        <v>0</v>
      </c>
      <c r="I78" s="227">
        <f>SUM(I76:I77)</f>
        <v>0</v>
      </c>
    </row>
    <row r="79" spans="1:9" ht="12.75">
      <c r="A79" s="188"/>
      <c r="B79" s="37"/>
      <c r="C79" s="37"/>
      <c r="D79" s="37"/>
      <c r="E79" s="176"/>
      <c r="F79" s="190"/>
      <c r="G79" s="191"/>
      <c r="H79" s="191"/>
      <c r="I79" s="192"/>
    </row>
    <row r="80" spans="1:9" ht="12.75">
      <c r="A80" s="188"/>
      <c r="B80" s="37" t="s">
        <v>111</v>
      </c>
      <c r="C80" s="37"/>
      <c r="D80" s="37"/>
      <c r="E80" s="176"/>
      <c r="F80" s="190"/>
      <c r="G80" s="191"/>
      <c r="H80" s="191"/>
      <c r="I80" s="192"/>
    </row>
    <row r="81" spans="1:9" ht="12.75">
      <c r="A81" s="188"/>
      <c r="B81" s="37"/>
      <c r="C81" s="37" t="s">
        <v>238</v>
      </c>
      <c r="D81" s="37"/>
      <c r="E81" s="176"/>
      <c r="F81" s="205">
        <f>'Form 6E'!$E89</f>
        <v>0</v>
      </c>
      <c r="G81" s="206">
        <f>'Form 6E'!$E90</f>
        <v>0</v>
      </c>
      <c r="H81" s="206">
        <f>'Form 6E'!$E91</f>
        <v>0</v>
      </c>
      <c r="I81" s="195">
        <f>SUM(F81:H81)</f>
        <v>0</v>
      </c>
    </row>
    <row r="82" spans="1:9" ht="12.75">
      <c r="A82" s="188"/>
      <c r="B82" s="37"/>
      <c r="C82" s="37" t="s">
        <v>239</v>
      </c>
      <c r="D82" s="37"/>
      <c r="E82" s="176"/>
      <c r="F82" s="205">
        <f>'Form 6E'!$F89</f>
        <v>0</v>
      </c>
      <c r="G82" s="206">
        <f>'Form 6E'!$F90</f>
        <v>0</v>
      </c>
      <c r="H82" s="206">
        <f>'Form 6E'!$F91</f>
        <v>0</v>
      </c>
      <c r="I82" s="195">
        <f>SUM(F82:H82)</f>
        <v>0</v>
      </c>
    </row>
    <row r="83" spans="1:9" ht="12.75">
      <c r="A83" s="188"/>
      <c r="B83" s="37"/>
      <c r="C83" s="37" t="s">
        <v>240</v>
      </c>
      <c r="D83" s="37"/>
      <c r="E83" s="176"/>
      <c r="F83" s="205">
        <f>'Form 6E'!$G89</f>
        <v>0</v>
      </c>
      <c r="G83" s="206">
        <f>'Form 6E'!$G90</f>
        <v>0</v>
      </c>
      <c r="H83" s="206">
        <f>'Form 6E'!$G91</f>
        <v>0</v>
      </c>
      <c r="I83" s="195">
        <f>SUM(F83:H83)</f>
        <v>0</v>
      </c>
    </row>
    <row r="84" spans="1:9" ht="12.75">
      <c r="A84" s="188"/>
      <c r="B84" s="37" t="s">
        <v>113</v>
      </c>
      <c r="C84" s="37"/>
      <c r="D84" s="37"/>
      <c r="E84" s="176"/>
      <c r="F84" s="207">
        <f>SUM(F81:F83)</f>
        <v>0</v>
      </c>
      <c r="G84" s="208">
        <f>SUM(G81:G83)</f>
        <v>0</v>
      </c>
      <c r="H84" s="208">
        <f>SUM(H81:H83)</f>
        <v>0</v>
      </c>
      <c r="I84" s="204">
        <f>SUM(I81:I83)</f>
        <v>0</v>
      </c>
    </row>
    <row r="85" spans="1:9" ht="12.75">
      <c r="A85" s="188"/>
      <c r="B85" s="37"/>
      <c r="C85" s="37"/>
      <c r="D85" s="37"/>
      <c r="E85" s="176"/>
      <c r="F85" s="199"/>
      <c r="G85" s="200"/>
      <c r="H85" s="200"/>
      <c r="I85" s="201"/>
    </row>
    <row r="86" spans="1:9" s="5" customFormat="1" ht="12.75">
      <c r="A86" s="243" t="s">
        <v>366</v>
      </c>
      <c r="B86" s="414"/>
      <c r="C86" s="414"/>
      <c r="D86" s="414"/>
      <c r="E86" s="180"/>
      <c r="F86" s="428">
        <f>F62+F64+F66+F68+F70+F73+F78+F84</f>
        <v>0</v>
      </c>
      <c r="G86" s="429">
        <f>G62+G64+G66+G68+G70+G73+G78+G84</f>
        <v>0</v>
      </c>
      <c r="H86" s="429">
        <f>H62+H64+H66+H68+H70+H73+H78+H84</f>
        <v>0</v>
      </c>
      <c r="I86" s="430">
        <f>I62+I64+I66+I68+I70+I73+I78+I84</f>
        <v>0</v>
      </c>
    </row>
    <row r="87" spans="1:9" ht="12.75">
      <c r="A87" s="188"/>
      <c r="B87" s="415"/>
      <c r="C87" s="415"/>
      <c r="D87" s="415"/>
      <c r="E87" s="176"/>
      <c r="F87" s="209"/>
      <c r="G87" s="210"/>
      <c r="H87" s="210"/>
      <c r="I87" s="201"/>
    </row>
    <row r="88" spans="1:9" s="5" customFormat="1" ht="12.75">
      <c r="A88" s="243" t="s">
        <v>368</v>
      </c>
      <c r="B88" s="414"/>
      <c r="C88" s="414"/>
      <c r="D88" s="414"/>
      <c r="E88" s="180"/>
      <c r="F88" s="399">
        <f>F86+F58</f>
        <v>0</v>
      </c>
      <c r="G88" s="400">
        <f>G86+G58</f>
        <v>0</v>
      </c>
      <c r="H88" s="400">
        <f>H86+H58</f>
        <v>0</v>
      </c>
      <c r="I88" s="427">
        <f>I86+I58</f>
        <v>0</v>
      </c>
    </row>
    <row r="89" spans="1:9" ht="12.75">
      <c r="A89" s="188"/>
      <c r="B89" s="415"/>
      <c r="C89" s="415"/>
      <c r="D89" s="415"/>
      <c r="E89" s="176"/>
      <c r="F89" s="209"/>
      <c r="G89" s="210"/>
      <c r="H89" s="210"/>
      <c r="I89" s="201"/>
    </row>
    <row r="90" spans="1:9" ht="12.75">
      <c r="A90" s="188" t="s">
        <v>369</v>
      </c>
      <c r="B90" s="37"/>
      <c r="C90" s="37"/>
      <c r="D90" s="437"/>
      <c r="E90" s="176"/>
      <c r="F90" s="434">
        <f>F88*$D$90</f>
        <v>0</v>
      </c>
      <c r="G90" s="435">
        <f>G88*$D$90</f>
        <v>0</v>
      </c>
      <c r="H90" s="435">
        <f>H88*$D$90</f>
        <v>0</v>
      </c>
      <c r="I90" s="436">
        <f>I88*$D$90</f>
        <v>0</v>
      </c>
    </row>
    <row r="91" spans="1:9" ht="12.75">
      <c r="A91" s="188"/>
      <c r="B91" s="415"/>
      <c r="C91" s="415"/>
      <c r="D91" s="415"/>
      <c r="E91" s="176"/>
      <c r="F91" s="209"/>
      <c r="G91" s="210"/>
      <c r="H91" s="210"/>
      <c r="I91" s="201"/>
    </row>
    <row r="92" spans="1:9" ht="13.5" thickBot="1">
      <c r="A92" s="178" t="s">
        <v>167</v>
      </c>
      <c r="B92" s="177"/>
      <c r="C92" s="177"/>
      <c r="D92" s="177"/>
      <c r="E92" s="179"/>
      <c r="F92" s="233">
        <f>(F88+F90)</f>
        <v>0</v>
      </c>
      <c r="G92" s="234">
        <f>(G88+G90)</f>
        <v>0</v>
      </c>
      <c r="H92" s="234">
        <f>(H88+H90)</f>
        <v>0</v>
      </c>
      <c r="I92" s="235">
        <f>(I88+I90)</f>
        <v>0</v>
      </c>
    </row>
    <row r="93" spans="6:10" ht="12.75">
      <c r="F93" s="236"/>
      <c r="G93" s="236"/>
      <c r="H93" s="236"/>
      <c r="I93" s="236"/>
      <c r="J93" s="236"/>
    </row>
  </sheetData>
  <sheetProtection/>
  <mergeCells count="2">
    <mergeCell ref="F5:I5"/>
    <mergeCell ref="F6:I6"/>
  </mergeCells>
  <printOptions horizontalCentered="1"/>
  <pageMargins left="0.43" right="0.25" top="0.6" bottom="0.34" header="0.57" footer="0.25"/>
  <pageSetup fitToHeight="2" horizontalDpi="600" verticalDpi="600" orientation="portrait" scale="80" r:id="rId1"/>
  <headerFooter alignWithMargins="0">
    <oddHeader>&amp;C&amp;"Book Antiqua,Bold"Form 6A</oddHeader>
    <oddFooter>&amp;R&amp;8Page &amp;P of &amp;N</oddFooter>
  </headerFooter>
  <rowBreaks count="1" manualBreakCount="1">
    <brk id="6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93"/>
  <sheetViews>
    <sheetView zoomScalePageLayoutView="0" workbookViewId="0" topLeftCell="A70">
      <selection activeCell="D90" sqref="D90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40.7109375" style="1" customWidth="1"/>
    <col min="4" max="4" width="8.00390625" style="1" customWidth="1"/>
    <col min="5" max="5" width="2.57421875" style="1" customWidth="1"/>
    <col min="6" max="6" width="14.8515625" style="1" customWidth="1"/>
    <col min="7" max="9" width="13.57421875" style="1" customWidth="1"/>
    <col min="10" max="10" width="6.28125" style="1" customWidth="1"/>
    <col min="11" max="16384" width="9.140625" style="1" customWidth="1"/>
  </cols>
  <sheetData>
    <row r="1" spans="1:9" ht="16.5" customHeight="1">
      <c r="A1" s="26" t="s">
        <v>66</v>
      </c>
      <c r="B1" s="26"/>
      <c r="C1" s="26"/>
      <c r="D1" s="26"/>
      <c r="E1" s="26"/>
      <c r="I1" s="2" t="str">
        <f>'2 Op_Statistics'!$N$1</f>
        <v>Stanford University Base Services</v>
      </c>
    </row>
    <row r="2" spans="1:5" ht="16.5" customHeight="1">
      <c r="A2" s="30" t="str">
        <f>'1 Gen_Info'!B2</f>
        <v>Proposer Name: </v>
      </c>
      <c r="B2" s="26"/>
      <c r="C2" s="26"/>
      <c r="D2" s="26"/>
      <c r="E2" s="26"/>
    </row>
    <row r="3" spans="1:9" ht="16.5" customHeight="1">
      <c r="A3" s="26"/>
      <c r="B3" s="26"/>
      <c r="C3" s="26"/>
      <c r="D3" s="26"/>
      <c r="E3" s="26"/>
      <c r="F3" s="182"/>
      <c r="G3" s="182"/>
      <c r="H3" s="182"/>
      <c r="I3" s="183" t="s">
        <v>207</v>
      </c>
    </row>
    <row r="4" spans="1:5" ht="9.75" customHeight="1" thickBot="1">
      <c r="A4" s="26"/>
      <c r="B4" s="26"/>
      <c r="C4" s="26"/>
      <c r="D4" s="26"/>
      <c r="E4" s="26"/>
    </row>
    <row r="5" spans="1:9" ht="16.5" customHeight="1">
      <c r="A5" s="26"/>
      <c r="B5" s="26"/>
      <c r="C5" s="26"/>
      <c r="D5" s="26"/>
      <c r="E5" s="26"/>
      <c r="F5" s="503" t="s">
        <v>172</v>
      </c>
      <c r="G5" s="504"/>
      <c r="H5" s="504"/>
      <c r="I5" s="505"/>
    </row>
    <row r="6" spans="1:9" ht="16.5" customHeight="1" thickBot="1">
      <c r="A6" s="26"/>
      <c r="B6" s="26"/>
      <c r="C6" s="26"/>
      <c r="D6" s="26"/>
      <c r="E6" s="26"/>
      <c r="F6" s="509" t="str">
        <f>'Form 6A'!F6</f>
        <v>From September 1, 2023 through August 31, 2024</v>
      </c>
      <c r="G6" s="507"/>
      <c r="H6" s="507"/>
      <c r="I6" s="508"/>
    </row>
    <row r="7" spans="1:9" ht="25.5">
      <c r="A7" s="184" t="s">
        <v>356</v>
      </c>
      <c r="B7" s="185"/>
      <c r="C7" s="185"/>
      <c r="D7" s="186"/>
      <c r="E7" s="187"/>
      <c r="F7" s="246" t="str">
        <f>+'2 Op_Statistics'!H7</f>
        <v>Solid Waste</v>
      </c>
      <c r="G7" s="247" t="str">
        <f>+'2 Op_Statistics'!I7</f>
        <v>Recyclable Materials</v>
      </c>
      <c r="H7" s="247" t="str">
        <f>+'2 Op_Statistics'!J7</f>
        <v>Organics</v>
      </c>
      <c r="I7" s="248" t="s">
        <v>164</v>
      </c>
    </row>
    <row r="8" spans="1:9" ht="12.75">
      <c r="A8" s="188"/>
      <c r="B8" s="37"/>
      <c r="C8" s="37"/>
      <c r="D8" s="37"/>
      <c r="E8" s="176"/>
      <c r="F8" s="189"/>
      <c r="G8" s="37"/>
      <c r="H8" s="37"/>
      <c r="I8" s="176"/>
    </row>
    <row r="9" spans="1:9" ht="12.75">
      <c r="A9" s="188" t="s">
        <v>34</v>
      </c>
      <c r="B9" s="37"/>
      <c r="C9" s="37"/>
      <c r="D9" s="37"/>
      <c r="E9" s="176"/>
      <c r="F9" s="190"/>
      <c r="G9" s="191"/>
      <c r="H9" s="191"/>
      <c r="I9" s="192"/>
    </row>
    <row r="10" spans="1:9" ht="12.75">
      <c r="A10" s="188"/>
      <c r="B10" s="37" t="s">
        <v>35</v>
      </c>
      <c r="C10" s="37"/>
      <c r="D10" s="37"/>
      <c r="E10" s="176"/>
      <c r="F10" s="193"/>
      <c r="G10" s="194"/>
      <c r="H10" s="194"/>
      <c r="I10" s="195">
        <f aca="true" t="shared" si="0" ref="I10:I20">SUM(F10:H10)</f>
        <v>0</v>
      </c>
    </row>
    <row r="11" spans="1:9" ht="12.75">
      <c r="A11" s="188"/>
      <c r="B11" s="37" t="s">
        <v>36</v>
      </c>
      <c r="C11" s="37"/>
      <c r="D11" s="37"/>
      <c r="E11" s="176"/>
      <c r="F11" s="193"/>
      <c r="G11" s="194"/>
      <c r="H11" s="194"/>
      <c r="I11" s="195">
        <f t="shared" si="0"/>
        <v>0</v>
      </c>
    </row>
    <row r="12" spans="1:9" ht="12.75">
      <c r="A12" s="188"/>
      <c r="B12" s="37" t="s">
        <v>37</v>
      </c>
      <c r="C12" s="37"/>
      <c r="D12" s="37"/>
      <c r="E12" s="176"/>
      <c r="F12" s="193"/>
      <c r="G12" s="194"/>
      <c r="H12" s="194"/>
      <c r="I12" s="195">
        <f t="shared" si="0"/>
        <v>0</v>
      </c>
    </row>
    <row r="13" spans="1:9" ht="12.75">
      <c r="A13" s="188"/>
      <c r="B13" s="37" t="s">
        <v>38</v>
      </c>
      <c r="C13" s="37"/>
      <c r="D13" s="37"/>
      <c r="E13" s="176"/>
      <c r="F13" s="193"/>
      <c r="G13" s="194"/>
      <c r="H13" s="194"/>
      <c r="I13" s="195">
        <f t="shared" si="0"/>
        <v>0</v>
      </c>
    </row>
    <row r="14" spans="1:9" ht="12.75">
      <c r="A14" s="188"/>
      <c r="B14" s="37" t="s">
        <v>39</v>
      </c>
      <c r="C14" s="37"/>
      <c r="D14" s="37"/>
      <c r="E14" s="176"/>
      <c r="F14" s="193"/>
      <c r="G14" s="194"/>
      <c r="H14" s="194"/>
      <c r="I14" s="195">
        <f t="shared" si="0"/>
        <v>0</v>
      </c>
    </row>
    <row r="15" spans="1:9" ht="12.75">
      <c r="A15" s="188"/>
      <c r="B15" s="37" t="s">
        <v>148</v>
      </c>
      <c r="C15" s="37"/>
      <c r="D15" s="37"/>
      <c r="E15" s="176"/>
      <c r="F15" s="193"/>
      <c r="G15" s="194"/>
      <c r="H15" s="194"/>
      <c r="I15" s="195">
        <f t="shared" si="0"/>
        <v>0</v>
      </c>
    </row>
    <row r="16" spans="1:9" ht="12.75">
      <c r="A16" s="188"/>
      <c r="B16" s="37" t="s">
        <v>149</v>
      </c>
      <c r="C16" s="37"/>
      <c r="D16" s="37"/>
      <c r="E16" s="176"/>
      <c r="F16" s="193"/>
      <c r="G16" s="194"/>
      <c r="H16" s="194"/>
      <c r="I16" s="195">
        <f t="shared" si="0"/>
        <v>0</v>
      </c>
    </row>
    <row r="17" spans="1:9" ht="12.75">
      <c r="A17" s="188"/>
      <c r="B17" s="37" t="s">
        <v>40</v>
      </c>
      <c r="C17" s="37"/>
      <c r="D17" s="37"/>
      <c r="E17" s="176"/>
      <c r="F17" s="193"/>
      <c r="G17" s="194"/>
      <c r="H17" s="194"/>
      <c r="I17" s="195">
        <f t="shared" si="0"/>
        <v>0</v>
      </c>
    </row>
    <row r="18" spans="1:9" ht="12.75">
      <c r="A18" s="188"/>
      <c r="B18" s="37" t="s">
        <v>41</v>
      </c>
      <c r="C18" s="37"/>
      <c r="D18" s="37"/>
      <c r="E18" s="176"/>
      <c r="F18" s="193"/>
      <c r="G18" s="194"/>
      <c r="H18" s="194"/>
      <c r="I18" s="195">
        <f t="shared" si="0"/>
        <v>0</v>
      </c>
    </row>
    <row r="19" spans="1:9" ht="12.75">
      <c r="A19" s="188"/>
      <c r="B19" s="37" t="s">
        <v>42</v>
      </c>
      <c r="C19" s="37"/>
      <c r="D19" s="37"/>
      <c r="E19" s="176"/>
      <c r="F19" s="193"/>
      <c r="G19" s="194"/>
      <c r="H19" s="194"/>
      <c r="I19" s="195">
        <f t="shared" si="0"/>
        <v>0</v>
      </c>
    </row>
    <row r="20" spans="1:9" ht="12.75">
      <c r="A20" s="188"/>
      <c r="B20" s="37" t="s">
        <v>43</v>
      </c>
      <c r="C20" s="37"/>
      <c r="D20" s="37"/>
      <c r="E20" s="176"/>
      <c r="F20" s="193"/>
      <c r="G20" s="194"/>
      <c r="H20" s="194"/>
      <c r="I20" s="195">
        <f t="shared" si="0"/>
        <v>0</v>
      </c>
    </row>
    <row r="21" spans="1:9" ht="12.75">
      <c r="A21" s="188" t="s">
        <v>44</v>
      </c>
      <c r="B21" s="37"/>
      <c r="C21" s="37"/>
      <c r="D21" s="37"/>
      <c r="E21" s="176"/>
      <c r="F21" s="196">
        <f>SUM(F10:F20)</f>
        <v>0</v>
      </c>
      <c r="G21" s="197">
        <f>SUM(G10:G20)</f>
        <v>0</v>
      </c>
      <c r="H21" s="197">
        <f>SUM(H10:H20)</f>
        <v>0</v>
      </c>
      <c r="I21" s="198">
        <f>SUM(I10:I20)</f>
        <v>0</v>
      </c>
    </row>
    <row r="22" spans="1:9" ht="12.75">
      <c r="A22" s="188"/>
      <c r="B22" s="37"/>
      <c r="C22" s="37"/>
      <c r="D22" s="37"/>
      <c r="E22" s="176"/>
      <c r="F22" s="190"/>
      <c r="G22" s="191"/>
      <c r="H22" s="191"/>
      <c r="I22" s="192"/>
    </row>
    <row r="23" spans="1:9" ht="12.75">
      <c r="A23" s="188" t="s">
        <v>286</v>
      </c>
      <c r="B23" s="37"/>
      <c r="C23" s="37"/>
      <c r="D23" s="37"/>
      <c r="E23" s="176"/>
      <c r="F23" s="190"/>
      <c r="G23" s="191"/>
      <c r="H23" s="191"/>
      <c r="I23" s="192"/>
    </row>
    <row r="24" spans="1:9" ht="12.75">
      <c r="A24" s="188"/>
      <c r="B24" s="37" t="s">
        <v>46</v>
      </c>
      <c r="C24" s="37"/>
      <c r="D24" s="37"/>
      <c r="E24" s="176"/>
      <c r="F24" s="193"/>
      <c r="G24" s="194"/>
      <c r="H24" s="194"/>
      <c r="I24" s="195">
        <f>SUM(F24:H24)</f>
        <v>0</v>
      </c>
    </row>
    <row r="25" spans="1:9" ht="12.75">
      <c r="A25" s="188"/>
      <c r="B25" s="37" t="s">
        <v>150</v>
      </c>
      <c r="C25" s="37"/>
      <c r="D25" s="37"/>
      <c r="E25" s="176"/>
      <c r="F25" s="193"/>
      <c r="G25" s="194"/>
      <c r="H25" s="194"/>
      <c r="I25" s="195">
        <f>SUM(F25:H25)</f>
        <v>0</v>
      </c>
    </row>
    <row r="26" spans="1:9" ht="12.75">
      <c r="A26" s="188"/>
      <c r="B26" s="37" t="s">
        <v>47</v>
      </c>
      <c r="C26" s="37"/>
      <c r="D26" s="37"/>
      <c r="E26" s="176"/>
      <c r="F26" s="193"/>
      <c r="G26" s="194"/>
      <c r="H26" s="194"/>
      <c r="I26" s="195">
        <f>SUM(F26:H26)</f>
        <v>0</v>
      </c>
    </row>
    <row r="27" spans="1:9" ht="12.75">
      <c r="A27" s="188"/>
      <c r="B27" s="37" t="s">
        <v>43</v>
      </c>
      <c r="C27" s="37"/>
      <c r="D27" s="37"/>
      <c r="E27" s="176"/>
      <c r="F27" s="193"/>
      <c r="G27" s="194"/>
      <c r="H27" s="194"/>
      <c r="I27" s="195">
        <f>SUM(F27:H27)</f>
        <v>0</v>
      </c>
    </row>
    <row r="28" spans="1:9" ht="12.75">
      <c r="A28" s="188" t="s">
        <v>48</v>
      </c>
      <c r="B28" s="37"/>
      <c r="C28" s="37"/>
      <c r="D28" s="37"/>
      <c r="E28" s="176"/>
      <c r="F28" s="196">
        <f>SUM(F24:F27)</f>
        <v>0</v>
      </c>
      <c r="G28" s="197">
        <f>SUM(G24:G27)</f>
        <v>0</v>
      </c>
      <c r="H28" s="197">
        <f>SUM(H24:H27)</f>
        <v>0</v>
      </c>
      <c r="I28" s="198">
        <f>SUM(I24:I27)</f>
        <v>0</v>
      </c>
    </row>
    <row r="29" spans="1:9" ht="12.75">
      <c r="A29" s="188"/>
      <c r="B29" s="37"/>
      <c r="C29" s="37"/>
      <c r="D29" s="37"/>
      <c r="E29" s="176"/>
      <c r="F29" s="199"/>
      <c r="G29" s="200"/>
      <c r="H29" s="200"/>
      <c r="I29" s="201"/>
    </row>
    <row r="30" spans="1:9" ht="12.75">
      <c r="A30" s="188" t="s">
        <v>127</v>
      </c>
      <c r="B30" s="37"/>
      <c r="C30" s="37"/>
      <c r="D30" s="37"/>
      <c r="E30" s="176"/>
      <c r="F30" s="193"/>
      <c r="G30" s="194"/>
      <c r="H30" s="194"/>
      <c r="I30" s="195">
        <f>SUM(F30:H30)</f>
        <v>0</v>
      </c>
    </row>
    <row r="31" spans="1:9" ht="12.75">
      <c r="A31" s="188"/>
      <c r="B31" s="37"/>
      <c r="C31" s="37"/>
      <c r="D31" s="37"/>
      <c r="E31" s="176"/>
      <c r="F31" s="190"/>
      <c r="G31" s="191"/>
      <c r="H31" s="191"/>
      <c r="I31" s="192"/>
    </row>
    <row r="32" spans="1:9" ht="12.75">
      <c r="A32" s="188" t="s">
        <v>5</v>
      </c>
      <c r="B32" s="37"/>
      <c r="C32" s="37"/>
      <c r="D32" s="37"/>
      <c r="E32" s="176"/>
      <c r="F32" s="190"/>
      <c r="G32" s="191"/>
      <c r="H32" s="191"/>
      <c r="I32" s="192"/>
    </row>
    <row r="33" spans="1:9" ht="12.75">
      <c r="A33" s="188"/>
      <c r="B33" s="37" t="s">
        <v>49</v>
      </c>
      <c r="C33" s="37"/>
      <c r="D33" s="37"/>
      <c r="E33" s="176"/>
      <c r="F33" s="193"/>
      <c r="G33" s="194"/>
      <c r="H33" s="194"/>
      <c r="I33" s="195">
        <f>SUM(F33:H33)</f>
        <v>0</v>
      </c>
    </row>
    <row r="34" spans="1:9" ht="12.75">
      <c r="A34" s="188"/>
      <c r="B34" s="37" t="s">
        <v>50</v>
      </c>
      <c r="C34" s="37"/>
      <c r="D34" s="37"/>
      <c r="E34" s="176"/>
      <c r="F34" s="193"/>
      <c r="G34" s="194"/>
      <c r="H34" s="194"/>
      <c r="I34" s="195">
        <f>SUM(F34:H34)</f>
        <v>0</v>
      </c>
    </row>
    <row r="35" spans="1:9" ht="12.75">
      <c r="A35" s="188"/>
      <c r="B35" s="37" t="s">
        <v>56</v>
      </c>
      <c r="C35" s="37"/>
      <c r="D35" s="37"/>
      <c r="E35" s="176"/>
      <c r="F35" s="193"/>
      <c r="G35" s="194"/>
      <c r="H35" s="194"/>
      <c r="I35" s="195">
        <f>SUM(F35:H35)</f>
        <v>0</v>
      </c>
    </row>
    <row r="36" spans="1:9" ht="12.75">
      <c r="A36" s="188"/>
      <c r="B36" s="37" t="s">
        <v>57</v>
      </c>
      <c r="C36" s="37"/>
      <c r="D36" s="37"/>
      <c r="E36" s="176"/>
      <c r="F36" s="193"/>
      <c r="G36" s="194"/>
      <c r="H36" s="194"/>
      <c r="I36" s="195">
        <f>SUM(F36:H36)</f>
        <v>0</v>
      </c>
    </row>
    <row r="37" spans="1:9" ht="12.75">
      <c r="A37" s="188"/>
      <c r="B37" s="37" t="s">
        <v>43</v>
      </c>
      <c r="C37" s="37"/>
      <c r="D37" s="37"/>
      <c r="E37" s="176"/>
      <c r="F37" s="193"/>
      <c r="G37" s="194"/>
      <c r="H37" s="194"/>
      <c r="I37" s="195">
        <f>SUM(F37:H37)</f>
        <v>0</v>
      </c>
    </row>
    <row r="38" spans="1:9" ht="12.75">
      <c r="A38" s="188" t="s">
        <v>58</v>
      </c>
      <c r="B38" s="37"/>
      <c r="C38" s="37"/>
      <c r="D38" s="37"/>
      <c r="E38" s="176"/>
      <c r="F38" s="202">
        <f>SUM(F33:F37)</f>
        <v>0</v>
      </c>
      <c r="G38" s="203">
        <f>SUM(G33:G37)</f>
        <v>0</v>
      </c>
      <c r="H38" s="203">
        <f>SUM(H33:H37)</f>
        <v>0</v>
      </c>
      <c r="I38" s="204">
        <f>SUM(I33:I37)</f>
        <v>0</v>
      </c>
    </row>
    <row r="39" spans="1:9" ht="12.75">
      <c r="A39" s="188"/>
      <c r="B39" s="37"/>
      <c r="C39" s="37"/>
      <c r="D39" s="37"/>
      <c r="E39" s="176"/>
      <c r="F39" s="190"/>
      <c r="G39" s="191"/>
      <c r="H39" s="191"/>
      <c r="I39" s="192"/>
    </row>
    <row r="40" spans="1:9" ht="12.75">
      <c r="A40" s="188" t="s">
        <v>83</v>
      </c>
      <c r="B40" s="37"/>
      <c r="C40" s="37"/>
      <c r="D40" s="37"/>
      <c r="E40" s="176"/>
      <c r="F40" s="190"/>
      <c r="G40" s="191"/>
      <c r="H40" s="191"/>
      <c r="I40" s="192"/>
    </row>
    <row r="41" spans="1:9" ht="12.75">
      <c r="A41" s="188"/>
      <c r="B41" s="37" t="s">
        <v>61</v>
      </c>
      <c r="C41" s="37"/>
      <c r="D41" s="37"/>
      <c r="E41" s="176"/>
      <c r="F41" s="193"/>
      <c r="G41" s="194"/>
      <c r="H41" s="194"/>
      <c r="I41" s="195">
        <f>SUM(F41:H41)</f>
        <v>0</v>
      </c>
    </row>
    <row r="42" spans="1:9" ht="12.75">
      <c r="A42" s="188"/>
      <c r="B42" s="37" t="s">
        <v>62</v>
      </c>
      <c r="C42" s="37"/>
      <c r="D42" s="37"/>
      <c r="E42" s="176"/>
      <c r="F42" s="193"/>
      <c r="G42" s="194"/>
      <c r="H42" s="194"/>
      <c r="I42" s="195">
        <f>SUM(F42:H42)</f>
        <v>0</v>
      </c>
    </row>
    <row r="43" spans="1:9" ht="12.75">
      <c r="A43" s="188"/>
      <c r="B43" s="37" t="s">
        <v>63</v>
      </c>
      <c r="C43" s="37"/>
      <c r="D43" s="37"/>
      <c r="E43" s="176"/>
      <c r="F43" s="193"/>
      <c r="G43" s="194"/>
      <c r="H43" s="194"/>
      <c r="I43" s="195">
        <f>SUM(F43:H43)</f>
        <v>0</v>
      </c>
    </row>
    <row r="44" spans="1:9" ht="12.75">
      <c r="A44" s="188" t="s">
        <v>84</v>
      </c>
      <c r="B44" s="37"/>
      <c r="C44" s="37"/>
      <c r="D44" s="37"/>
      <c r="E44" s="176"/>
      <c r="F44" s="202">
        <f>SUM(F41:F43)</f>
        <v>0</v>
      </c>
      <c r="G44" s="203">
        <f>SUM(G41:G43)</f>
        <v>0</v>
      </c>
      <c r="H44" s="203">
        <f>SUM(H41:H43)</f>
        <v>0</v>
      </c>
      <c r="I44" s="204">
        <f>SUM(I41:I43)</f>
        <v>0</v>
      </c>
    </row>
    <row r="45" spans="1:9" ht="12.75">
      <c r="A45" s="188"/>
      <c r="B45" s="37"/>
      <c r="C45" s="37"/>
      <c r="D45" s="37"/>
      <c r="E45" s="176"/>
      <c r="F45" s="190"/>
      <c r="G45" s="191"/>
      <c r="H45" s="191"/>
      <c r="I45" s="192"/>
    </row>
    <row r="46" spans="1:9" ht="12.75">
      <c r="A46" s="188" t="s">
        <v>287</v>
      </c>
      <c r="B46" s="37"/>
      <c r="C46" s="37"/>
      <c r="D46" s="37"/>
      <c r="E46" s="176"/>
      <c r="F46" s="190"/>
      <c r="G46" s="191"/>
      <c r="H46" s="191"/>
      <c r="I46" s="192"/>
    </row>
    <row r="47" spans="1:9" ht="12.75">
      <c r="A47" s="188"/>
      <c r="B47" s="37" t="s">
        <v>238</v>
      </c>
      <c r="C47" s="37"/>
      <c r="D47" s="37"/>
      <c r="E47" s="176"/>
      <c r="F47" s="205">
        <f>'Form 6E'!E68</f>
        <v>0</v>
      </c>
      <c r="G47" s="206">
        <f>'Form 6E'!E69</f>
        <v>0</v>
      </c>
      <c r="H47" s="206">
        <f>'Form 6E'!E70</f>
        <v>0</v>
      </c>
      <c r="I47" s="195">
        <f>SUM(F47:H47)</f>
        <v>0</v>
      </c>
    </row>
    <row r="48" spans="1:9" ht="12.75">
      <c r="A48" s="188"/>
      <c r="B48" s="37" t="s">
        <v>239</v>
      </c>
      <c r="C48" s="37"/>
      <c r="D48" s="37"/>
      <c r="E48" s="176"/>
      <c r="F48" s="205">
        <f>'Form 6E'!F68</f>
        <v>0</v>
      </c>
      <c r="G48" s="206">
        <f>'Form 6E'!F69</f>
        <v>0</v>
      </c>
      <c r="H48" s="206">
        <f>'Form 6E'!F70</f>
        <v>0</v>
      </c>
      <c r="I48" s="195">
        <f>SUM(F48:H48)</f>
        <v>0</v>
      </c>
    </row>
    <row r="49" spans="1:9" ht="12.75">
      <c r="A49" s="188"/>
      <c r="B49" s="37" t="s">
        <v>240</v>
      </c>
      <c r="C49" s="37"/>
      <c r="D49" s="37"/>
      <c r="E49" s="176"/>
      <c r="F49" s="205">
        <f>'Form 6E'!G68</f>
        <v>0</v>
      </c>
      <c r="G49" s="206">
        <f>'Form 6E'!G69</f>
        <v>0</v>
      </c>
      <c r="H49" s="206">
        <f>'Form 6E'!G70</f>
        <v>0</v>
      </c>
      <c r="I49" s="195">
        <f>SUM(F49:H49)</f>
        <v>0</v>
      </c>
    </row>
    <row r="50" spans="1:9" ht="12.75">
      <c r="A50" s="188" t="s">
        <v>136</v>
      </c>
      <c r="B50" s="37"/>
      <c r="C50" s="37"/>
      <c r="D50" s="37"/>
      <c r="E50" s="176"/>
      <c r="F50" s="207">
        <f>SUM(F47:F49)</f>
        <v>0</v>
      </c>
      <c r="G50" s="208">
        <f>SUM(G47:G49)</f>
        <v>0</v>
      </c>
      <c r="H50" s="208">
        <f>SUM(H47:H49)</f>
        <v>0</v>
      </c>
      <c r="I50" s="204">
        <f>SUM(I47:I49)</f>
        <v>0</v>
      </c>
    </row>
    <row r="51" spans="1:9" ht="12.75">
      <c r="A51" s="188"/>
      <c r="B51" s="37"/>
      <c r="C51" s="37"/>
      <c r="D51" s="37"/>
      <c r="E51" s="176"/>
      <c r="F51" s="209"/>
      <c r="G51" s="210"/>
      <c r="H51" s="200"/>
      <c r="I51" s="201"/>
    </row>
    <row r="52" spans="1:9" ht="12.75">
      <c r="A52" s="188" t="s">
        <v>288</v>
      </c>
      <c r="B52" s="37"/>
      <c r="C52" s="37"/>
      <c r="D52" s="37"/>
      <c r="E52" s="176"/>
      <c r="F52" s="238"/>
      <c r="G52" s="239"/>
      <c r="H52" s="191"/>
      <c r="I52" s="192"/>
    </row>
    <row r="53" spans="1:9" ht="12.75">
      <c r="A53" s="188"/>
      <c r="B53" s="37" t="s">
        <v>238</v>
      </c>
      <c r="C53" s="37"/>
      <c r="D53" s="37"/>
      <c r="E53" s="176"/>
      <c r="F53" s="205">
        <f>'Form 6E'!E80</f>
        <v>0</v>
      </c>
      <c r="G53" s="206">
        <f>'Form 6E'!E81</f>
        <v>0</v>
      </c>
      <c r="H53" s="206">
        <f>'Form 6E'!E82</f>
        <v>0</v>
      </c>
      <c r="I53" s="195">
        <f>SUM(F53:H53)</f>
        <v>0</v>
      </c>
    </row>
    <row r="54" spans="1:9" ht="12.75">
      <c r="A54" s="188"/>
      <c r="B54" s="37" t="s">
        <v>239</v>
      </c>
      <c r="C54" s="37"/>
      <c r="D54" s="37"/>
      <c r="E54" s="176"/>
      <c r="F54" s="205">
        <f>'Form 6E'!F80</f>
        <v>0</v>
      </c>
      <c r="G54" s="206">
        <f>'Form 6E'!F81</f>
        <v>0</v>
      </c>
      <c r="H54" s="206">
        <f>'Form 6E'!F82</f>
        <v>0</v>
      </c>
      <c r="I54" s="195">
        <f>SUM(F54:H54)</f>
        <v>0</v>
      </c>
    </row>
    <row r="55" spans="1:9" ht="12.75">
      <c r="A55" s="188"/>
      <c r="B55" s="37" t="s">
        <v>240</v>
      </c>
      <c r="C55" s="37"/>
      <c r="D55" s="37"/>
      <c r="E55" s="176"/>
      <c r="F55" s="205">
        <f>'Form 6E'!G80</f>
        <v>0</v>
      </c>
      <c r="G55" s="206">
        <f>'Form 6E'!G81</f>
        <v>0</v>
      </c>
      <c r="H55" s="206">
        <f>'Form 6E'!G82</f>
        <v>0</v>
      </c>
      <c r="I55" s="195">
        <f>SUM(F55:H55)</f>
        <v>0</v>
      </c>
    </row>
    <row r="56" spans="1:9" ht="12.75">
      <c r="A56" s="188" t="s">
        <v>125</v>
      </c>
      <c r="B56" s="37"/>
      <c r="C56" s="37"/>
      <c r="D56" s="37"/>
      <c r="E56" s="176"/>
      <c r="F56" s="207">
        <f>SUM(F53:F55)</f>
        <v>0</v>
      </c>
      <c r="G56" s="208">
        <f>SUM(G53:G55)</f>
        <v>0</v>
      </c>
      <c r="H56" s="208">
        <f>SUM(H53:H55)</f>
        <v>0</v>
      </c>
      <c r="I56" s="204">
        <f>SUM(I53:I55)</f>
        <v>0</v>
      </c>
    </row>
    <row r="57" spans="1:9" ht="12.75">
      <c r="A57" s="188"/>
      <c r="B57" s="37"/>
      <c r="C57" s="37"/>
      <c r="D57" s="37"/>
      <c r="E57" s="176"/>
      <c r="F57" s="199"/>
      <c r="G57" s="200"/>
      <c r="H57" s="200"/>
      <c r="I57" s="201"/>
    </row>
    <row r="58" spans="1:9" ht="12.75">
      <c r="A58" s="188" t="s">
        <v>236</v>
      </c>
      <c r="B58" s="37"/>
      <c r="C58" s="37"/>
      <c r="D58" s="37"/>
      <c r="E58" s="176"/>
      <c r="F58" s="207">
        <f>F56+F50+F44+F38+F28+F21+F30</f>
        <v>0</v>
      </c>
      <c r="G58" s="208">
        <f>G56+G50+G44+G38+G28+G21+G30</f>
        <v>0</v>
      </c>
      <c r="H58" s="208">
        <f>H56+H50+H44+H38+H28+H21+H30</f>
        <v>0</v>
      </c>
      <c r="I58" s="204">
        <f>I56+I50+I44+I38+I28+I21+I30</f>
        <v>0</v>
      </c>
    </row>
    <row r="59" spans="1:9" ht="12.75">
      <c r="A59" s="188"/>
      <c r="B59" s="37"/>
      <c r="C59" s="37"/>
      <c r="D59" s="37"/>
      <c r="E59" s="176"/>
      <c r="F59" s="199"/>
      <c r="G59" s="200"/>
      <c r="H59" s="200"/>
      <c r="I59" s="201"/>
    </row>
    <row r="60" spans="1:9" ht="12.75">
      <c r="A60" s="188"/>
      <c r="B60" s="37"/>
      <c r="C60" s="37"/>
      <c r="D60" s="37"/>
      <c r="E60" s="176"/>
      <c r="F60" s="190"/>
      <c r="G60" s="191"/>
      <c r="H60" s="191"/>
      <c r="I60" s="192"/>
    </row>
    <row r="61" spans="1:9" ht="12.75">
      <c r="A61" s="188" t="s">
        <v>367</v>
      </c>
      <c r="B61" s="37"/>
      <c r="C61" s="37"/>
      <c r="D61" s="217" t="s">
        <v>213</v>
      </c>
      <c r="E61" s="176"/>
      <c r="F61" s="190"/>
      <c r="G61" s="191"/>
      <c r="H61" s="191"/>
      <c r="I61" s="192"/>
    </row>
    <row r="62" spans="1:9" ht="12.75">
      <c r="A62" s="188"/>
      <c r="B62" s="37" t="s">
        <v>141</v>
      </c>
      <c r="C62" s="64"/>
      <c r="D62" s="214">
        <f>'Form 6A'!D62</f>
        <v>0</v>
      </c>
      <c r="E62" s="215"/>
      <c r="F62" s="397">
        <f>$D$62*'2 Op_Statistics'!H$46</f>
        <v>0</v>
      </c>
      <c r="G62" s="398">
        <f>$D$62*'2 Op_Statistics'!I$46</f>
        <v>0</v>
      </c>
      <c r="H62" s="398">
        <f>$D$62*'2 Op_Statistics'!J$46</f>
        <v>0</v>
      </c>
      <c r="I62" s="204">
        <f>SUM(F62:H62)</f>
        <v>0</v>
      </c>
    </row>
    <row r="63" spans="1:9" ht="12.75">
      <c r="A63" s="188"/>
      <c r="B63" s="37"/>
      <c r="C63" s="64"/>
      <c r="D63" s="217"/>
      <c r="E63" s="215"/>
      <c r="F63" s="218"/>
      <c r="G63" s="219"/>
      <c r="H63" s="219"/>
      <c r="I63" s="220"/>
    </row>
    <row r="64" spans="1:11" ht="12.75">
      <c r="A64" s="188"/>
      <c r="B64" s="37" t="s">
        <v>162</v>
      </c>
      <c r="D64" s="214">
        <f>'Form 6A'!D64</f>
        <v>0</v>
      </c>
      <c r="E64" s="176"/>
      <c r="F64" s="205">
        <f>$D64*'2 Op_Statistics'!H$47</f>
        <v>0</v>
      </c>
      <c r="G64" s="206">
        <f>$D64*'2 Op_Statistics'!I$47</f>
        <v>0</v>
      </c>
      <c r="H64" s="206">
        <f>$D64*'2 Op_Statistics'!J$47</f>
        <v>0</v>
      </c>
      <c r="I64" s="195">
        <f>SUM(F64:H64)</f>
        <v>0</v>
      </c>
      <c r="K64" s="390"/>
    </row>
    <row r="65" spans="1:11" ht="12.75">
      <c r="A65" s="188"/>
      <c r="B65" s="37"/>
      <c r="D65" s="214"/>
      <c r="E65" s="176"/>
      <c r="F65" s="205"/>
      <c r="G65" s="206"/>
      <c r="H65" s="206"/>
      <c r="I65" s="195"/>
      <c r="K65" s="390"/>
    </row>
    <row r="66" spans="1:9" ht="12.75">
      <c r="A66" s="188"/>
      <c r="B66" s="163" t="s">
        <v>305</v>
      </c>
      <c r="D66" s="214">
        <f>'Form 6A'!D66</f>
        <v>0</v>
      </c>
      <c r="E66" s="180"/>
      <c r="F66" s="223">
        <f>$D66*'2 Op_Statistics'!H$50</f>
        <v>0</v>
      </c>
      <c r="G66" s="224">
        <f>$D66*'2 Op_Statistics'!I$50</f>
        <v>0</v>
      </c>
      <c r="H66" s="224">
        <f>$D66*'2 Op_Statistics'!J$50</f>
        <v>0</v>
      </c>
      <c r="I66" s="225">
        <f>SUM(F66:H66)</f>
        <v>0</v>
      </c>
    </row>
    <row r="67" spans="1:9" ht="12.75">
      <c r="A67" s="188"/>
      <c r="B67" s="163"/>
      <c r="D67" s="214"/>
      <c r="E67" s="180"/>
      <c r="F67" s="223"/>
      <c r="G67" s="224"/>
      <c r="H67" s="224"/>
      <c r="I67" s="225"/>
    </row>
    <row r="68" spans="1:9" ht="12.75">
      <c r="A68" s="188"/>
      <c r="B68" s="37" t="s">
        <v>231</v>
      </c>
      <c r="D68" s="214">
        <f>'Form 6A'!D68</f>
        <v>0</v>
      </c>
      <c r="E68" s="176"/>
      <c r="F68" s="205">
        <f>$D68*'2 Op_Statistics'!H$51</f>
        <v>0</v>
      </c>
      <c r="G68" s="206">
        <f>$D68*'2 Op_Statistics'!I$51</f>
        <v>0</v>
      </c>
      <c r="H68" s="206">
        <f>$D68*'2 Op_Statistics'!J$51</f>
        <v>0</v>
      </c>
      <c r="I68" s="195">
        <f>SUM(F68:H68)</f>
        <v>0</v>
      </c>
    </row>
    <row r="69" spans="1:9" ht="12.75">
      <c r="A69" s="188"/>
      <c r="B69" s="37"/>
      <c r="C69" s="64"/>
      <c r="D69" s="217"/>
      <c r="E69" s="215"/>
      <c r="F69" s="218"/>
      <c r="G69" s="219"/>
      <c r="H69" s="219"/>
      <c r="I69" s="220"/>
    </row>
    <row r="70" spans="1:9" ht="12.75">
      <c r="A70" s="188"/>
      <c r="B70" s="163" t="s">
        <v>300</v>
      </c>
      <c r="C70" s="163"/>
      <c r="D70" s="214">
        <f>'Form 6A'!D70</f>
        <v>0</v>
      </c>
      <c r="E70" s="180"/>
      <c r="F70" s="223">
        <f>$D70*'2 Op_Statistics'!H$48</f>
        <v>0</v>
      </c>
      <c r="G70" s="224">
        <f>$D70*'2 Op_Statistics'!I$48</f>
        <v>0</v>
      </c>
      <c r="H70" s="224">
        <f>$D70*'2 Op_Statistics'!J$48</f>
        <v>0</v>
      </c>
      <c r="I70" s="225">
        <f>SUM(F70:H70)</f>
        <v>0</v>
      </c>
    </row>
    <row r="71" spans="1:9" ht="12.75">
      <c r="A71" s="188"/>
      <c r="B71" s="37"/>
      <c r="C71" s="64"/>
      <c r="D71" s="217"/>
      <c r="E71" s="215"/>
      <c r="F71" s="218"/>
      <c r="G71" s="219"/>
      <c r="H71" s="219"/>
      <c r="I71" s="220"/>
    </row>
    <row r="72" spans="1:9" ht="12.75">
      <c r="A72" s="188"/>
      <c r="B72" s="37"/>
      <c r="C72" s="64"/>
      <c r="D72" s="217"/>
      <c r="E72" s="215"/>
      <c r="F72" s="218"/>
      <c r="G72" s="219"/>
      <c r="H72" s="219"/>
      <c r="I72" s="220"/>
    </row>
    <row r="73" spans="1:9" ht="12.75">
      <c r="A73" s="188"/>
      <c r="B73" s="37" t="s">
        <v>65</v>
      </c>
      <c r="C73" s="37"/>
      <c r="D73" s="37"/>
      <c r="E73" s="176"/>
      <c r="F73" s="193"/>
      <c r="G73" s="194"/>
      <c r="H73" s="194"/>
      <c r="I73" s="195">
        <f>SUM(F73:H73)</f>
        <v>0</v>
      </c>
    </row>
    <row r="74" spans="1:9" ht="12.75">
      <c r="A74" s="188"/>
      <c r="B74" s="37"/>
      <c r="C74" s="37"/>
      <c r="D74" s="37"/>
      <c r="E74" s="176"/>
      <c r="F74" s="229"/>
      <c r="G74" s="230"/>
      <c r="H74" s="230"/>
      <c r="I74" s="231"/>
    </row>
    <row r="75" spans="1:9" ht="12.75">
      <c r="A75" s="188"/>
      <c r="B75" s="37" t="s">
        <v>74</v>
      </c>
      <c r="C75" s="37"/>
      <c r="D75" s="37"/>
      <c r="E75" s="176"/>
      <c r="F75" s="229"/>
      <c r="G75" s="230"/>
      <c r="H75" s="230"/>
      <c r="I75" s="231"/>
    </row>
    <row r="76" spans="1:9" ht="12.75">
      <c r="A76" s="188"/>
      <c r="B76" s="37"/>
      <c r="C76" s="37" t="s">
        <v>59</v>
      </c>
      <c r="D76" s="37"/>
      <c r="E76" s="176"/>
      <c r="F76" s="193"/>
      <c r="G76" s="194"/>
      <c r="H76" s="194"/>
      <c r="I76" s="195">
        <f>SUM(F76:H76)</f>
        <v>0</v>
      </c>
    </row>
    <row r="77" spans="1:9" ht="12.75">
      <c r="A77" s="188"/>
      <c r="B77" s="37"/>
      <c r="C77" s="37" t="s">
        <v>43</v>
      </c>
      <c r="D77" s="37"/>
      <c r="E77" s="176"/>
      <c r="F77" s="193"/>
      <c r="G77" s="194"/>
      <c r="H77" s="194"/>
      <c r="I77" s="195">
        <f>SUM(F77:H77)</f>
        <v>0</v>
      </c>
    </row>
    <row r="78" spans="1:9" ht="12.75">
      <c r="A78" s="188"/>
      <c r="B78" s="37" t="s">
        <v>75</v>
      </c>
      <c r="C78" s="37"/>
      <c r="D78" s="37"/>
      <c r="E78" s="176"/>
      <c r="F78" s="232">
        <f>SUM(F76:F77)</f>
        <v>0</v>
      </c>
      <c r="G78" s="226">
        <f>SUM(G76:G77)</f>
        <v>0</v>
      </c>
      <c r="H78" s="226">
        <f>SUM(H76:H77)</f>
        <v>0</v>
      </c>
      <c r="I78" s="227">
        <f>SUM(I76:I77)</f>
        <v>0</v>
      </c>
    </row>
    <row r="79" spans="1:9" ht="12.75">
      <c r="A79" s="188"/>
      <c r="B79" s="37"/>
      <c r="C79" s="37"/>
      <c r="D79" s="37"/>
      <c r="E79" s="176"/>
      <c r="F79" s="190"/>
      <c r="G79" s="191"/>
      <c r="H79" s="191"/>
      <c r="I79" s="192"/>
    </row>
    <row r="80" spans="1:9" ht="12.75">
      <c r="A80" s="188"/>
      <c r="B80" s="37" t="s">
        <v>111</v>
      </c>
      <c r="C80" s="37"/>
      <c r="D80" s="37"/>
      <c r="E80" s="176"/>
      <c r="F80" s="190"/>
      <c r="G80" s="191"/>
      <c r="H80" s="191"/>
      <c r="I80" s="192"/>
    </row>
    <row r="81" spans="1:9" ht="12.75">
      <c r="A81" s="188"/>
      <c r="B81" s="37"/>
      <c r="C81" s="37" t="s">
        <v>238</v>
      </c>
      <c r="D81" s="37"/>
      <c r="E81" s="176"/>
      <c r="F81" s="205">
        <f>'Form 6E'!E92</f>
        <v>0</v>
      </c>
      <c r="G81" s="206">
        <f>'Form 6E'!E93</f>
        <v>0</v>
      </c>
      <c r="H81" s="206">
        <f>'Form 6E'!E94</f>
        <v>0</v>
      </c>
      <c r="I81" s="195">
        <f>SUM(F81:H81)</f>
        <v>0</v>
      </c>
    </row>
    <row r="82" spans="1:9" ht="12.75">
      <c r="A82" s="188"/>
      <c r="B82" s="37"/>
      <c r="C82" s="37" t="s">
        <v>239</v>
      </c>
      <c r="D82" s="37"/>
      <c r="E82" s="176"/>
      <c r="F82" s="205">
        <f>'Form 6E'!F92</f>
        <v>0</v>
      </c>
      <c r="G82" s="206">
        <f>'Form 6E'!F93</f>
        <v>0</v>
      </c>
      <c r="H82" s="206">
        <f>'Form 6E'!F94</f>
        <v>0</v>
      </c>
      <c r="I82" s="195">
        <f>SUM(F82:H82)</f>
        <v>0</v>
      </c>
    </row>
    <row r="83" spans="1:9" ht="12.75">
      <c r="A83" s="188"/>
      <c r="B83" s="37"/>
      <c r="C83" s="37" t="s">
        <v>240</v>
      </c>
      <c r="D83" s="37"/>
      <c r="E83" s="176"/>
      <c r="F83" s="205">
        <f>'Form 6E'!G92</f>
        <v>0</v>
      </c>
      <c r="G83" s="206">
        <f>'Form 6E'!G93</f>
        <v>0</v>
      </c>
      <c r="H83" s="206">
        <f>'Form 6E'!G94</f>
        <v>0</v>
      </c>
      <c r="I83" s="195">
        <f>SUM(F83:H83)</f>
        <v>0</v>
      </c>
    </row>
    <row r="84" spans="1:9" ht="12.75">
      <c r="A84" s="188"/>
      <c r="B84" s="37" t="s">
        <v>113</v>
      </c>
      <c r="C84" s="37"/>
      <c r="D84" s="37"/>
      <c r="E84" s="176"/>
      <c r="F84" s="207">
        <f>SUM(F81:F83)</f>
        <v>0</v>
      </c>
      <c r="G84" s="208">
        <f>SUM(G81:G83)</f>
        <v>0</v>
      </c>
      <c r="H84" s="208">
        <f>SUM(H81:H83)</f>
        <v>0</v>
      </c>
      <c r="I84" s="204">
        <f>SUM(I81:I83)</f>
        <v>0</v>
      </c>
    </row>
    <row r="85" spans="1:9" ht="12.75">
      <c r="A85" s="188"/>
      <c r="B85" s="37"/>
      <c r="C85" s="37"/>
      <c r="D85" s="37"/>
      <c r="E85" s="176"/>
      <c r="F85" s="399"/>
      <c r="G85" s="400"/>
      <c r="H85" s="400"/>
      <c r="I85" s="427"/>
    </row>
    <row r="86" spans="1:9" ht="12.75">
      <c r="A86" s="243" t="s">
        <v>366</v>
      </c>
      <c r="B86" s="37"/>
      <c r="C86" s="37"/>
      <c r="D86" s="37"/>
      <c r="E86" s="176"/>
      <c r="F86" s="428">
        <f>F62+F64+F66+F68+F70++F73+F78+F84</f>
        <v>0</v>
      </c>
      <c r="G86" s="429">
        <f>G62+G64+G66+G68+G70++G73+G78+G84</f>
        <v>0</v>
      </c>
      <c r="H86" s="429">
        <f>H62+H64+H66+H68+H70++H73+H78+H84</f>
        <v>0</v>
      </c>
      <c r="I86" s="430">
        <f>I62+I64+I66+I68+I70++I73+I78+I84</f>
        <v>0</v>
      </c>
    </row>
    <row r="87" spans="1:9" ht="12.75">
      <c r="A87" s="243"/>
      <c r="B87" s="415"/>
      <c r="C87" s="415"/>
      <c r="D87" s="415"/>
      <c r="E87" s="176"/>
      <c r="F87" s="399"/>
      <c r="G87" s="400"/>
      <c r="H87" s="400"/>
      <c r="I87" s="427"/>
    </row>
    <row r="88" spans="1:9" ht="12.75">
      <c r="A88" s="243" t="s">
        <v>368</v>
      </c>
      <c r="B88" s="415"/>
      <c r="C88" s="415"/>
      <c r="D88" s="415"/>
      <c r="E88" s="176"/>
      <c r="F88" s="399">
        <f>SUM(F58+F86)</f>
        <v>0</v>
      </c>
      <c r="G88" s="400">
        <f>SUM(G58+G86)</f>
        <v>0</v>
      </c>
      <c r="H88" s="400">
        <f>SUM(H58+H86)</f>
        <v>0</v>
      </c>
      <c r="I88" s="427">
        <f>SUM(I58+I86)</f>
        <v>0</v>
      </c>
    </row>
    <row r="89" spans="1:9" ht="12.75">
      <c r="A89" s="188"/>
      <c r="B89" s="37"/>
      <c r="C89" s="37"/>
      <c r="D89" s="37"/>
      <c r="E89" s="176"/>
      <c r="F89" s="431"/>
      <c r="G89" s="432"/>
      <c r="H89" s="432"/>
      <c r="I89" s="433"/>
    </row>
    <row r="90" spans="1:9" ht="12.75">
      <c r="A90" s="188" t="s">
        <v>369</v>
      </c>
      <c r="B90" s="37"/>
      <c r="C90" s="37"/>
      <c r="D90" s="437">
        <f>'Form 6A'!D90</f>
        <v>0</v>
      </c>
      <c r="E90" s="176"/>
      <c r="F90" s="434">
        <f>$D$90*F88</f>
        <v>0</v>
      </c>
      <c r="G90" s="435">
        <f>$D$90*G88</f>
        <v>0</v>
      </c>
      <c r="H90" s="435">
        <f>$D$90*H88</f>
        <v>0</v>
      </c>
      <c r="I90" s="436">
        <f>$D$90*I88</f>
        <v>0</v>
      </c>
    </row>
    <row r="91" spans="1:9" ht="12.75">
      <c r="A91" s="188"/>
      <c r="B91" s="415"/>
      <c r="C91" s="415"/>
      <c r="D91" s="415"/>
      <c r="E91" s="176"/>
      <c r="F91" s="431"/>
      <c r="G91" s="432"/>
      <c r="H91" s="432"/>
      <c r="I91" s="433"/>
    </row>
    <row r="92" spans="1:9" ht="13.5" thickBot="1">
      <c r="A92" s="178" t="s">
        <v>167</v>
      </c>
      <c r="B92" s="177"/>
      <c r="C92" s="177"/>
      <c r="D92" s="177"/>
      <c r="E92" s="179"/>
      <c r="F92" s="233">
        <f>F90+F88</f>
        <v>0</v>
      </c>
      <c r="G92" s="234">
        <f>G90+G88</f>
        <v>0</v>
      </c>
      <c r="H92" s="234">
        <f>H90+H88</f>
        <v>0</v>
      </c>
      <c r="I92" s="235">
        <f>I90+I88</f>
        <v>0</v>
      </c>
    </row>
    <row r="93" spans="6:9" ht="12.75">
      <c r="F93" s="236"/>
      <c r="G93" s="236"/>
      <c r="H93" s="236"/>
      <c r="I93" s="236"/>
    </row>
  </sheetData>
  <sheetProtection/>
  <mergeCells count="2">
    <mergeCell ref="F5:I5"/>
    <mergeCell ref="F6:I6"/>
  </mergeCells>
  <printOptions horizontalCentered="1"/>
  <pageMargins left="0.43" right="0.25" top="0.6" bottom="0.59" header="0.57" footer="0.25"/>
  <pageSetup fitToHeight="2" horizontalDpi="600" verticalDpi="600" orientation="portrait" scale="80" r:id="rId1"/>
  <headerFooter alignWithMargins="0">
    <oddHeader>&amp;C&amp;"Book Antiqua,Bold"Form 6B</oddHeader>
    <oddFooter>&amp;R&amp;8Page &amp;P of &amp;N</oddFooter>
  </headerFooter>
  <rowBreaks count="1" manualBreakCount="1">
    <brk id="6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93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40.28125" style="1" customWidth="1"/>
    <col min="4" max="4" width="7.28125" style="1" customWidth="1"/>
    <col min="5" max="5" width="3.7109375" style="1" customWidth="1"/>
    <col min="6" max="7" width="14.7109375" style="1" customWidth="1"/>
    <col min="8" max="16384" width="9.140625" style="1" customWidth="1"/>
  </cols>
  <sheetData>
    <row r="1" spans="1:7" ht="16.5" customHeight="1">
      <c r="A1" s="26" t="s">
        <v>66</v>
      </c>
      <c r="B1" s="26"/>
      <c r="C1" s="26"/>
      <c r="D1" s="26"/>
      <c r="E1" s="26"/>
      <c r="G1" s="2" t="str">
        <f>'2 Op_Statistics'!$N$1</f>
        <v>Stanford University Base Services</v>
      </c>
    </row>
    <row r="2" spans="1:5" ht="16.5" customHeight="1">
      <c r="A2" s="30" t="str">
        <f>'1 Gen_Info'!B2</f>
        <v>Proposer Name: </v>
      </c>
      <c r="B2" s="26"/>
      <c r="C2" s="26"/>
      <c r="D2" s="26"/>
      <c r="E2" s="26"/>
    </row>
    <row r="3" spans="1:7" ht="27.75" customHeight="1">
      <c r="A3" s="26"/>
      <c r="B3" s="26"/>
      <c r="C3" s="26"/>
      <c r="D3" s="26"/>
      <c r="E3" s="26"/>
      <c r="F3" s="511" t="s">
        <v>207</v>
      </c>
      <c r="G3" s="512"/>
    </row>
    <row r="4" spans="1:9" ht="8.25" customHeight="1" thickBot="1">
      <c r="A4" s="26"/>
      <c r="B4" s="26"/>
      <c r="C4" s="26"/>
      <c r="D4" s="26"/>
      <c r="E4" s="26"/>
      <c r="I4" s="26"/>
    </row>
    <row r="5" spans="1:7" ht="16.5" customHeight="1">
      <c r="A5" s="26"/>
      <c r="B5" s="26"/>
      <c r="C5" s="26"/>
      <c r="D5" s="26"/>
      <c r="E5" s="26"/>
      <c r="F5" s="503" t="s">
        <v>172</v>
      </c>
      <c r="G5" s="505"/>
    </row>
    <row r="6" spans="1:7" ht="48.75" customHeight="1" thickBot="1">
      <c r="A6" s="26"/>
      <c r="B6" s="26"/>
      <c r="C6" s="26"/>
      <c r="D6" s="26"/>
      <c r="E6" s="26"/>
      <c r="F6" s="506" t="str">
        <f>'Form 6B'!F6</f>
        <v>From September 1, 2023 through August 31, 2024</v>
      </c>
      <c r="G6" s="510"/>
    </row>
    <row r="7" spans="1:10" ht="25.5">
      <c r="A7" s="184" t="s">
        <v>330</v>
      </c>
      <c r="B7" s="185"/>
      <c r="C7" s="185"/>
      <c r="D7" s="186"/>
      <c r="E7" s="187"/>
      <c r="F7" s="240" t="str">
        <f>+'2 Op_Statistics'!K7</f>
        <v>All Material Types</v>
      </c>
      <c r="G7" s="242" t="s">
        <v>164</v>
      </c>
      <c r="J7" s="390"/>
    </row>
    <row r="8" spans="1:7" ht="12.75">
      <c r="A8" s="188"/>
      <c r="B8" s="37"/>
      <c r="C8" s="37"/>
      <c r="D8" s="37"/>
      <c r="E8" s="176"/>
      <c r="F8" s="189"/>
      <c r="G8" s="176"/>
    </row>
    <row r="9" spans="1:7" ht="12.75">
      <c r="A9" s="188" t="s">
        <v>34</v>
      </c>
      <c r="B9" s="37"/>
      <c r="C9" s="37"/>
      <c r="D9" s="37"/>
      <c r="E9" s="176"/>
      <c r="F9" s="190"/>
      <c r="G9" s="192"/>
    </row>
    <row r="10" spans="1:7" ht="12.75">
      <c r="A10" s="188"/>
      <c r="B10" s="37" t="s">
        <v>35</v>
      </c>
      <c r="C10" s="37"/>
      <c r="D10" s="37"/>
      <c r="E10" s="176"/>
      <c r="F10" s="193"/>
      <c r="G10" s="195">
        <f aca="true" t="shared" si="0" ref="G10:G20">SUM(F10:F10)</f>
        <v>0</v>
      </c>
    </row>
    <row r="11" spans="1:7" ht="12.75">
      <c r="A11" s="188"/>
      <c r="B11" s="37" t="s">
        <v>36</v>
      </c>
      <c r="C11" s="37"/>
      <c r="D11" s="37"/>
      <c r="E11" s="176"/>
      <c r="F11" s="193"/>
      <c r="G11" s="195">
        <f t="shared" si="0"/>
        <v>0</v>
      </c>
    </row>
    <row r="12" spans="1:7" ht="12.75">
      <c r="A12" s="188"/>
      <c r="B12" s="37" t="s">
        <v>37</v>
      </c>
      <c r="C12" s="37"/>
      <c r="D12" s="37"/>
      <c r="E12" s="176"/>
      <c r="F12" s="193"/>
      <c r="G12" s="195">
        <f t="shared" si="0"/>
        <v>0</v>
      </c>
    </row>
    <row r="13" spans="1:7" ht="12.75">
      <c r="A13" s="188"/>
      <c r="B13" s="37" t="s">
        <v>38</v>
      </c>
      <c r="C13" s="37"/>
      <c r="D13" s="37"/>
      <c r="E13" s="176"/>
      <c r="F13" s="193"/>
      <c r="G13" s="195">
        <f t="shared" si="0"/>
        <v>0</v>
      </c>
    </row>
    <row r="14" spans="1:7" ht="12.75">
      <c r="A14" s="188"/>
      <c r="B14" s="37" t="s">
        <v>39</v>
      </c>
      <c r="C14" s="37"/>
      <c r="D14" s="37"/>
      <c r="E14" s="176"/>
      <c r="F14" s="193"/>
      <c r="G14" s="195">
        <f t="shared" si="0"/>
        <v>0</v>
      </c>
    </row>
    <row r="15" spans="1:7" ht="12.75">
      <c r="A15" s="188"/>
      <c r="B15" s="37" t="s">
        <v>148</v>
      </c>
      <c r="C15" s="37"/>
      <c r="D15" s="37"/>
      <c r="E15" s="176"/>
      <c r="F15" s="193"/>
      <c r="G15" s="195">
        <f t="shared" si="0"/>
        <v>0</v>
      </c>
    </row>
    <row r="16" spans="1:7" ht="12.75">
      <c r="A16" s="188"/>
      <c r="B16" s="37" t="s">
        <v>149</v>
      </c>
      <c r="C16" s="37"/>
      <c r="D16" s="37"/>
      <c r="E16" s="176"/>
      <c r="F16" s="193"/>
      <c r="G16" s="195">
        <f t="shared" si="0"/>
        <v>0</v>
      </c>
    </row>
    <row r="17" spans="1:7" ht="12.75">
      <c r="A17" s="188"/>
      <c r="B17" s="37" t="s">
        <v>40</v>
      </c>
      <c r="C17" s="37"/>
      <c r="D17" s="37"/>
      <c r="E17" s="176"/>
      <c r="F17" s="193"/>
      <c r="G17" s="195">
        <f t="shared" si="0"/>
        <v>0</v>
      </c>
    </row>
    <row r="18" spans="1:7" ht="12.75">
      <c r="A18" s="188"/>
      <c r="B18" s="37" t="s">
        <v>41</v>
      </c>
      <c r="C18" s="37"/>
      <c r="D18" s="37"/>
      <c r="E18" s="176"/>
      <c r="F18" s="193"/>
      <c r="G18" s="195">
        <f t="shared" si="0"/>
        <v>0</v>
      </c>
    </row>
    <row r="19" spans="1:7" ht="12.75">
      <c r="A19" s="188"/>
      <c r="B19" s="37" t="s">
        <v>42</v>
      </c>
      <c r="C19" s="37"/>
      <c r="D19" s="37"/>
      <c r="E19" s="176"/>
      <c r="F19" s="193"/>
      <c r="G19" s="195">
        <f t="shared" si="0"/>
        <v>0</v>
      </c>
    </row>
    <row r="20" spans="1:7" ht="12.75">
      <c r="A20" s="188"/>
      <c r="B20" s="37" t="s">
        <v>43</v>
      </c>
      <c r="C20" s="37"/>
      <c r="D20" s="37"/>
      <c r="E20" s="176"/>
      <c r="F20" s="193"/>
      <c r="G20" s="195">
        <f t="shared" si="0"/>
        <v>0</v>
      </c>
    </row>
    <row r="21" spans="1:7" ht="12.75">
      <c r="A21" s="188" t="s">
        <v>44</v>
      </c>
      <c r="B21" s="37"/>
      <c r="C21" s="37"/>
      <c r="D21" s="37"/>
      <c r="E21" s="176"/>
      <c r="F21" s="196">
        <f>SUM(F10:F20)</f>
        <v>0</v>
      </c>
      <c r="G21" s="198">
        <f>SUM(G10:G20)</f>
        <v>0</v>
      </c>
    </row>
    <row r="22" spans="1:7" ht="12.75">
      <c r="A22" s="188"/>
      <c r="B22" s="37"/>
      <c r="C22" s="37"/>
      <c r="D22" s="37"/>
      <c r="E22" s="176"/>
      <c r="F22" s="190"/>
      <c r="G22" s="192"/>
    </row>
    <row r="23" spans="1:7" ht="12.75">
      <c r="A23" s="188" t="s">
        <v>286</v>
      </c>
      <c r="B23" s="37"/>
      <c r="C23" s="37"/>
      <c r="D23" s="37"/>
      <c r="E23" s="176"/>
      <c r="F23" s="190"/>
      <c r="G23" s="192"/>
    </row>
    <row r="24" spans="1:7" ht="12.75">
      <c r="A24" s="188"/>
      <c r="B24" s="37" t="s">
        <v>46</v>
      </c>
      <c r="C24" s="37"/>
      <c r="D24" s="37"/>
      <c r="E24" s="176"/>
      <c r="F24" s="193"/>
      <c r="G24" s="195">
        <f>SUM(F24:F24)</f>
        <v>0</v>
      </c>
    </row>
    <row r="25" spans="1:7" ht="12.75">
      <c r="A25" s="188"/>
      <c r="B25" s="37" t="s">
        <v>150</v>
      </c>
      <c r="C25" s="37"/>
      <c r="D25" s="37"/>
      <c r="E25" s="176"/>
      <c r="F25" s="193"/>
      <c r="G25" s="195">
        <f>SUM(F25:F25)</f>
        <v>0</v>
      </c>
    </row>
    <row r="26" spans="1:7" ht="12.75">
      <c r="A26" s="188"/>
      <c r="B26" s="37" t="s">
        <v>47</v>
      </c>
      <c r="C26" s="37"/>
      <c r="D26" s="37"/>
      <c r="E26" s="176"/>
      <c r="F26" s="193"/>
      <c r="G26" s="195">
        <f>SUM(F26:F26)</f>
        <v>0</v>
      </c>
    </row>
    <row r="27" spans="1:7" ht="12.75">
      <c r="A27" s="188"/>
      <c r="B27" s="37" t="s">
        <v>43</v>
      </c>
      <c r="C27" s="37"/>
      <c r="D27" s="37"/>
      <c r="E27" s="176"/>
      <c r="F27" s="193"/>
      <c r="G27" s="195">
        <f>SUM(F27:F27)</f>
        <v>0</v>
      </c>
    </row>
    <row r="28" spans="1:7" ht="12.75">
      <c r="A28" s="188" t="s">
        <v>48</v>
      </c>
      <c r="B28" s="37"/>
      <c r="C28" s="37"/>
      <c r="D28" s="37"/>
      <c r="E28" s="176"/>
      <c r="F28" s="196">
        <f>SUM(F24:F27)</f>
        <v>0</v>
      </c>
      <c r="G28" s="198">
        <f>SUM(G24:G27)</f>
        <v>0</v>
      </c>
    </row>
    <row r="29" spans="1:7" ht="12.75">
      <c r="A29" s="188"/>
      <c r="B29" s="37"/>
      <c r="C29" s="37"/>
      <c r="D29" s="37"/>
      <c r="E29" s="176"/>
      <c r="F29" s="199"/>
      <c r="G29" s="201"/>
    </row>
    <row r="30" spans="1:7" ht="12.75">
      <c r="A30" s="188" t="s">
        <v>127</v>
      </c>
      <c r="B30" s="37"/>
      <c r="C30" s="37"/>
      <c r="D30" s="37"/>
      <c r="E30" s="176"/>
      <c r="F30" s="193"/>
      <c r="G30" s="195">
        <f>SUM(F30:F30)</f>
        <v>0</v>
      </c>
    </row>
    <row r="31" spans="1:7" ht="12.75">
      <c r="A31" s="188"/>
      <c r="B31" s="37"/>
      <c r="C31" s="37"/>
      <c r="D31" s="37"/>
      <c r="E31" s="176"/>
      <c r="F31" s="190"/>
      <c r="G31" s="192"/>
    </row>
    <row r="32" spans="1:7" ht="12.75">
      <c r="A32" s="188" t="s">
        <v>5</v>
      </c>
      <c r="B32" s="37"/>
      <c r="C32" s="37"/>
      <c r="D32" s="37"/>
      <c r="E32" s="176"/>
      <c r="F32" s="190"/>
      <c r="G32" s="192"/>
    </row>
    <row r="33" spans="1:7" ht="12.75">
      <c r="A33" s="188"/>
      <c r="B33" s="37" t="s">
        <v>49</v>
      </c>
      <c r="C33" s="37"/>
      <c r="D33" s="37"/>
      <c r="E33" s="176"/>
      <c r="F33" s="193"/>
      <c r="G33" s="195">
        <f>SUM(F33:F33)</f>
        <v>0</v>
      </c>
    </row>
    <row r="34" spans="1:7" ht="12.75">
      <c r="A34" s="188"/>
      <c r="B34" s="37" t="s">
        <v>50</v>
      </c>
      <c r="C34" s="37"/>
      <c r="D34" s="37"/>
      <c r="E34" s="176"/>
      <c r="F34" s="193"/>
      <c r="G34" s="195">
        <f>SUM(F34:F34)</f>
        <v>0</v>
      </c>
    </row>
    <row r="35" spans="1:7" ht="12.75">
      <c r="A35" s="188"/>
      <c r="B35" s="37" t="s">
        <v>56</v>
      </c>
      <c r="C35" s="37"/>
      <c r="D35" s="37"/>
      <c r="E35" s="176"/>
      <c r="F35" s="193"/>
      <c r="G35" s="195">
        <f>SUM(F35:F35)</f>
        <v>0</v>
      </c>
    </row>
    <row r="36" spans="1:7" ht="12.75">
      <c r="A36" s="188"/>
      <c r="B36" s="37" t="s">
        <v>57</v>
      </c>
      <c r="C36" s="37"/>
      <c r="D36" s="37"/>
      <c r="E36" s="176"/>
      <c r="F36" s="193"/>
      <c r="G36" s="195">
        <f>SUM(F36:F36)</f>
        <v>0</v>
      </c>
    </row>
    <row r="37" spans="1:7" ht="12.75">
      <c r="A37" s="188"/>
      <c r="B37" s="37" t="s">
        <v>43</v>
      </c>
      <c r="C37" s="37"/>
      <c r="D37" s="37"/>
      <c r="E37" s="176"/>
      <c r="F37" s="193"/>
      <c r="G37" s="195">
        <f>SUM(F37:F37)</f>
        <v>0</v>
      </c>
    </row>
    <row r="38" spans="1:7" ht="12.75">
      <c r="A38" s="188" t="s">
        <v>58</v>
      </c>
      <c r="B38" s="37"/>
      <c r="C38" s="37"/>
      <c r="D38" s="37"/>
      <c r="E38" s="176"/>
      <c r="F38" s="202">
        <f>SUM(F33:F37)</f>
        <v>0</v>
      </c>
      <c r="G38" s="204">
        <f>SUM(G33:G37)</f>
        <v>0</v>
      </c>
    </row>
    <row r="39" spans="1:7" ht="12.75">
      <c r="A39" s="188"/>
      <c r="B39" s="37"/>
      <c r="C39" s="37"/>
      <c r="D39" s="37"/>
      <c r="E39" s="176"/>
      <c r="F39" s="190"/>
      <c r="G39" s="192"/>
    </row>
    <row r="40" spans="1:7" ht="12.75">
      <c r="A40" s="188" t="s">
        <v>83</v>
      </c>
      <c r="B40" s="37"/>
      <c r="C40" s="37"/>
      <c r="D40" s="37"/>
      <c r="E40" s="176"/>
      <c r="F40" s="190"/>
      <c r="G40" s="192"/>
    </row>
    <row r="41" spans="1:7" ht="12.75">
      <c r="A41" s="188"/>
      <c r="B41" s="37" t="s">
        <v>61</v>
      </c>
      <c r="C41" s="37"/>
      <c r="D41" s="37"/>
      <c r="E41" s="176"/>
      <c r="F41" s="193"/>
      <c r="G41" s="195">
        <f>SUM(F41:F41)</f>
        <v>0</v>
      </c>
    </row>
    <row r="42" spans="1:7" ht="12.75">
      <c r="A42" s="188"/>
      <c r="B42" s="37" t="s">
        <v>62</v>
      </c>
      <c r="C42" s="37"/>
      <c r="D42" s="37"/>
      <c r="E42" s="176"/>
      <c r="F42" s="193"/>
      <c r="G42" s="195">
        <f>SUM(F42:F42)</f>
        <v>0</v>
      </c>
    </row>
    <row r="43" spans="1:7" ht="12.75">
      <c r="A43" s="188"/>
      <c r="B43" s="37" t="s">
        <v>63</v>
      </c>
      <c r="C43" s="37"/>
      <c r="D43" s="37"/>
      <c r="E43" s="176"/>
      <c r="F43" s="193"/>
      <c r="G43" s="195">
        <f>SUM(F43:F43)</f>
        <v>0</v>
      </c>
    </row>
    <row r="44" spans="1:7" ht="12.75">
      <c r="A44" s="188" t="s">
        <v>84</v>
      </c>
      <c r="B44" s="37"/>
      <c r="C44" s="37"/>
      <c r="D44" s="37"/>
      <c r="E44" s="176"/>
      <c r="F44" s="202">
        <f>SUM(F41:F43)</f>
        <v>0</v>
      </c>
      <c r="G44" s="204">
        <f>SUM(G41:G43)</f>
        <v>0</v>
      </c>
    </row>
    <row r="45" spans="1:7" ht="12.75">
      <c r="A45" s="188"/>
      <c r="B45" s="37"/>
      <c r="C45" s="37"/>
      <c r="D45" s="37"/>
      <c r="E45" s="176"/>
      <c r="F45" s="190"/>
      <c r="G45" s="192"/>
    </row>
    <row r="46" spans="1:7" ht="12.75">
      <c r="A46" s="188" t="s">
        <v>287</v>
      </c>
      <c r="B46" s="37"/>
      <c r="C46" s="37"/>
      <c r="D46" s="37"/>
      <c r="E46" s="176"/>
      <c r="F46" s="190"/>
      <c r="G46" s="192"/>
    </row>
    <row r="47" spans="1:7" ht="12.75">
      <c r="A47" s="188"/>
      <c r="B47" s="37" t="s">
        <v>238</v>
      </c>
      <c r="C47" s="37"/>
      <c r="D47" s="37"/>
      <c r="E47" s="176"/>
      <c r="F47" s="205">
        <f>'Form 6E'!$E71</f>
        <v>0</v>
      </c>
      <c r="G47" s="195">
        <f>SUM(F47:F47)</f>
        <v>0</v>
      </c>
    </row>
    <row r="48" spans="1:7" ht="12.75">
      <c r="A48" s="188"/>
      <c r="B48" s="37" t="s">
        <v>239</v>
      </c>
      <c r="C48" s="37"/>
      <c r="D48" s="37"/>
      <c r="E48" s="176"/>
      <c r="F48" s="205">
        <f>'Form 6E'!$F71</f>
        <v>0</v>
      </c>
      <c r="G48" s="195">
        <f>SUM(F48:F48)</f>
        <v>0</v>
      </c>
    </row>
    <row r="49" spans="1:7" ht="12.75">
      <c r="A49" s="188"/>
      <c r="B49" s="37" t="s">
        <v>240</v>
      </c>
      <c r="C49" s="37"/>
      <c r="D49" s="37"/>
      <c r="E49" s="176"/>
      <c r="F49" s="205">
        <f>'Form 6E'!$G71</f>
        <v>0</v>
      </c>
      <c r="G49" s="195">
        <f>SUM(F49:F49)</f>
        <v>0</v>
      </c>
    </row>
    <row r="50" spans="1:7" ht="12.75">
      <c r="A50" s="188" t="s">
        <v>136</v>
      </c>
      <c r="B50" s="37"/>
      <c r="C50" s="37"/>
      <c r="D50" s="37"/>
      <c r="E50" s="176"/>
      <c r="F50" s="207">
        <f>SUM(F47:F49)</f>
        <v>0</v>
      </c>
      <c r="G50" s="204">
        <f>SUM(G47:G49)</f>
        <v>0</v>
      </c>
    </row>
    <row r="51" spans="1:7" ht="12.75">
      <c r="A51" s="188"/>
      <c r="B51" s="37"/>
      <c r="C51" s="37"/>
      <c r="D51" s="37"/>
      <c r="E51" s="176"/>
      <c r="F51" s="209"/>
      <c r="G51" s="201"/>
    </row>
    <row r="52" spans="1:7" ht="12.75">
      <c r="A52" s="188" t="s">
        <v>288</v>
      </c>
      <c r="B52" s="37"/>
      <c r="C52" s="37"/>
      <c r="D52" s="37"/>
      <c r="E52" s="176"/>
      <c r="F52" s="238"/>
      <c r="G52" s="192"/>
    </row>
    <row r="53" spans="1:7" ht="12.75">
      <c r="A53" s="188"/>
      <c r="B53" s="37" t="s">
        <v>238</v>
      </c>
      <c r="C53" s="37"/>
      <c r="D53" s="37"/>
      <c r="E53" s="176"/>
      <c r="F53" s="205">
        <f>'Form 6E'!$E83</f>
        <v>0</v>
      </c>
      <c r="G53" s="195">
        <f>SUM(F53:F53)</f>
        <v>0</v>
      </c>
    </row>
    <row r="54" spans="1:7" ht="12.75">
      <c r="A54" s="188"/>
      <c r="B54" s="37" t="s">
        <v>239</v>
      </c>
      <c r="C54" s="37"/>
      <c r="D54" s="37"/>
      <c r="E54" s="176"/>
      <c r="F54" s="205">
        <f>'Form 6E'!$F83</f>
        <v>0</v>
      </c>
      <c r="G54" s="195">
        <f>SUM(F54:F54)</f>
        <v>0</v>
      </c>
    </row>
    <row r="55" spans="1:7" ht="12.75">
      <c r="A55" s="188"/>
      <c r="B55" s="37" t="s">
        <v>240</v>
      </c>
      <c r="C55" s="37"/>
      <c r="D55" s="37"/>
      <c r="E55" s="176"/>
      <c r="F55" s="205">
        <f>'Form 6E'!$G83</f>
        <v>0</v>
      </c>
      <c r="G55" s="195">
        <f>SUM(F55:F55)</f>
        <v>0</v>
      </c>
    </row>
    <row r="56" spans="1:7" ht="12.75">
      <c r="A56" s="188" t="s">
        <v>125</v>
      </c>
      <c r="B56" s="37"/>
      <c r="C56" s="37"/>
      <c r="D56" s="37"/>
      <c r="E56" s="176"/>
      <c r="F56" s="207">
        <f>SUM(F53:F55)</f>
        <v>0</v>
      </c>
      <c r="G56" s="204">
        <f>SUM(G53:G55)</f>
        <v>0</v>
      </c>
    </row>
    <row r="57" spans="1:7" ht="12.75">
      <c r="A57" s="188"/>
      <c r="B57" s="37"/>
      <c r="C57" s="37"/>
      <c r="D57" s="37"/>
      <c r="E57" s="176"/>
      <c r="F57" s="199"/>
      <c r="G57" s="201"/>
    </row>
    <row r="58" spans="1:7" ht="12.75">
      <c r="A58" s="188" t="s">
        <v>236</v>
      </c>
      <c r="B58" s="37"/>
      <c r="C58" s="37"/>
      <c r="D58" s="37"/>
      <c r="E58" s="176"/>
      <c r="F58" s="207">
        <f>F56+F50+F44+F38+F28+F21+F30</f>
        <v>0</v>
      </c>
      <c r="G58" s="204">
        <f>G56+G50+G44+G38+G28+G21+G30</f>
        <v>0</v>
      </c>
    </row>
    <row r="59" spans="1:7" ht="12.75">
      <c r="A59" s="188"/>
      <c r="B59" s="37"/>
      <c r="C59" s="37"/>
      <c r="D59" s="37"/>
      <c r="E59" s="176"/>
      <c r="F59" s="190"/>
      <c r="G59" s="192"/>
    </row>
    <row r="60" spans="1:7" ht="12.75">
      <c r="A60" s="243" t="s">
        <v>367</v>
      </c>
      <c r="B60" s="37"/>
      <c r="C60" s="37"/>
      <c r="D60" s="217" t="s">
        <v>213</v>
      </c>
      <c r="E60" s="176"/>
      <c r="F60" s="190"/>
      <c r="G60" s="192"/>
    </row>
    <row r="61" spans="1:7" ht="12.75">
      <c r="A61" s="188"/>
      <c r="B61" s="37" t="s">
        <v>141</v>
      </c>
      <c r="C61" s="64"/>
      <c r="D61" s="214">
        <f>'Form 6A'!D62</f>
        <v>0</v>
      </c>
      <c r="E61" s="215"/>
      <c r="F61" s="205">
        <f>$D$61*'2 Op_Statistics'!K$46</f>
        <v>0</v>
      </c>
      <c r="G61" s="195">
        <f>SUM(F61:F61)</f>
        <v>0</v>
      </c>
    </row>
    <row r="62" spans="1:7" ht="12.75">
      <c r="A62" s="188"/>
      <c r="B62" s="37"/>
      <c r="C62" s="64"/>
      <c r="D62" s="217"/>
      <c r="E62" s="215"/>
      <c r="F62" s="218"/>
      <c r="G62" s="220"/>
    </row>
    <row r="63" spans="1:9" ht="12.75">
      <c r="A63" s="188"/>
      <c r="B63" s="37" t="s">
        <v>162</v>
      </c>
      <c r="D63" s="214">
        <f>'Form 6A'!D64</f>
        <v>0</v>
      </c>
      <c r="E63" s="176"/>
      <c r="F63" s="205">
        <f>$D63*'2 Op_Statistics'!K$47</f>
        <v>0</v>
      </c>
      <c r="G63" s="195">
        <f>SUM(F63:F63)</f>
        <v>0</v>
      </c>
      <c r="I63" s="390"/>
    </row>
    <row r="64" spans="1:9" ht="12.75">
      <c r="A64" s="188"/>
      <c r="B64" s="37"/>
      <c r="D64" s="214"/>
      <c r="E64" s="176"/>
      <c r="F64" s="205"/>
      <c r="G64" s="195"/>
      <c r="I64" s="390"/>
    </row>
    <row r="65" spans="1:7" ht="12.75" customHeight="1">
      <c r="A65" s="188"/>
      <c r="B65" s="163" t="s">
        <v>305</v>
      </c>
      <c r="D65" s="214">
        <f>'Form 6A'!D66</f>
        <v>0</v>
      </c>
      <c r="E65" s="180"/>
      <c r="F65" s="223">
        <f>$D65*'2 Op_Statistics'!K$50</f>
        <v>0</v>
      </c>
      <c r="G65" s="225">
        <f>SUM(F65:F65)</f>
        <v>0</v>
      </c>
    </row>
    <row r="66" spans="1:7" ht="12.75" customHeight="1">
      <c r="A66" s="188"/>
      <c r="B66" s="163"/>
      <c r="D66" s="214"/>
      <c r="E66" s="180"/>
      <c r="F66" s="223"/>
      <c r="G66" s="225"/>
    </row>
    <row r="67" spans="1:7" ht="12.75">
      <c r="A67" s="188"/>
      <c r="B67" s="37" t="s">
        <v>231</v>
      </c>
      <c r="D67" s="214">
        <f>'Form 6A'!D68</f>
        <v>0</v>
      </c>
      <c r="E67" s="176"/>
      <c r="F67" s="205">
        <f>$D67*'2 Op_Statistics'!K$51</f>
        <v>0</v>
      </c>
      <c r="G67" s="195">
        <f>SUM(F67:F67)</f>
        <v>0</v>
      </c>
    </row>
    <row r="68" spans="1:7" ht="12.75">
      <c r="A68" s="188"/>
      <c r="B68" s="37"/>
      <c r="C68" s="64"/>
      <c r="D68" s="217"/>
      <c r="E68" s="215"/>
      <c r="F68" s="218"/>
      <c r="G68" s="220"/>
    </row>
    <row r="69" spans="1:7" ht="12.75">
      <c r="A69" s="188"/>
      <c r="B69" s="163" t="s">
        <v>300</v>
      </c>
      <c r="C69" s="163"/>
      <c r="D69" s="214">
        <f>'Form 6A'!D70</f>
        <v>0</v>
      </c>
      <c r="E69" s="180"/>
      <c r="F69" s="223">
        <f>$D69*'2 Op_Statistics'!K$48</f>
        <v>0</v>
      </c>
      <c r="G69" s="225">
        <f>SUM(F69:F69)</f>
        <v>0</v>
      </c>
    </row>
    <row r="70" spans="1:7" ht="12.75">
      <c r="A70" s="188"/>
      <c r="B70" s="37"/>
      <c r="C70" s="64"/>
      <c r="D70" s="217"/>
      <c r="E70" s="215"/>
      <c r="F70" s="218"/>
      <c r="G70" s="220"/>
    </row>
    <row r="71" spans="1:7" ht="12.75">
      <c r="A71" s="188"/>
      <c r="B71" s="163" t="s">
        <v>327</v>
      </c>
      <c r="C71" s="163"/>
      <c r="D71" s="418">
        <f>'Form 7 - Processing Cost'!G46</f>
        <v>0</v>
      </c>
      <c r="E71" s="180"/>
      <c r="F71" s="223">
        <f>$D71*'2 Op_Statistics'!K$49</f>
        <v>0</v>
      </c>
      <c r="G71" s="225">
        <f>SUM(F71:F71)</f>
        <v>0</v>
      </c>
    </row>
    <row r="72" spans="1:7" ht="12.75">
      <c r="A72" s="188"/>
      <c r="B72" s="37"/>
      <c r="C72" s="64"/>
      <c r="D72" s="217"/>
      <c r="E72" s="215"/>
      <c r="F72" s="218"/>
      <c r="G72" s="220"/>
    </row>
    <row r="73" spans="1:7" ht="12.75">
      <c r="A73" s="188"/>
      <c r="B73" s="37" t="s">
        <v>65</v>
      </c>
      <c r="C73" s="37"/>
      <c r="D73" s="37"/>
      <c r="E73" s="176"/>
      <c r="F73" s="193"/>
      <c r="G73" s="195">
        <f>SUM(F73:F73)</f>
        <v>0</v>
      </c>
    </row>
    <row r="74" spans="1:7" ht="12.75">
      <c r="A74" s="188"/>
      <c r="B74" s="37"/>
      <c r="C74" s="37"/>
      <c r="D74" s="37"/>
      <c r="E74" s="176"/>
      <c r="F74" s="229"/>
      <c r="G74" s="231"/>
    </row>
    <row r="75" spans="1:7" ht="12.75">
      <c r="A75" s="188"/>
      <c r="B75" s="37" t="s">
        <v>74</v>
      </c>
      <c r="C75" s="37"/>
      <c r="D75" s="37"/>
      <c r="E75" s="176"/>
      <c r="F75" s="229"/>
      <c r="G75" s="231"/>
    </row>
    <row r="76" spans="1:7" ht="12.75">
      <c r="A76" s="188"/>
      <c r="B76" s="37"/>
      <c r="C76" s="37" t="s">
        <v>59</v>
      </c>
      <c r="D76" s="37"/>
      <c r="E76" s="176"/>
      <c r="F76" s="193"/>
      <c r="G76" s="195">
        <f>SUM(F76:F76)</f>
        <v>0</v>
      </c>
    </row>
    <row r="77" spans="1:7" ht="12.75">
      <c r="A77" s="188"/>
      <c r="B77" s="37"/>
      <c r="C77" s="37" t="s">
        <v>43</v>
      </c>
      <c r="D77" s="37"/>
      <c r="E77" s="176"/>
      <c r="F77" s="193"/>
      <c r="G77" s="195">
        <f>SUM(F77:F77)</f>
        <v>0</v>
      </c>
    </row>
    <row r="78" spans="1:7" ht="12.75">
      <c r="A78" s="188"/>
      <c r="B78" s="37" t="s">
        <v>75</v>
      </c>
      <c r="C78" s="37"/>
      <c r="D78" s="37"/>
      <c r="E78" s="176"/>
      <c r="F78" s="232">
        <f>SUM(F76:F77)</f>
        <v>0</v>
      </c>
      <c r="G78" s="227">
        <f>SUM(G76:G77)</f>
        <v>0</v>
      </c>
    </row>
    <row r="79" spans="1:7" ht="12.75">
      <c r="A79" s="188"/>
      <c r="B79" s="37"/>
      <c r="C79" s="37"/>
      <c r="D79" s="37"/>
      <c r="E79" s="176"/>
      <c r="F79" s="190"/>
      <c r="G79" s="192"/>
    </row>
    <row r="80" spans="1:7" ht="12.75">
      <c r="A80" s="188"/>
      <c r="B80" s="37" t="s">
        <v>111</v>
      </c>
      <c r="C80" s="37"/>
      <c r="D80" s="37"/>
      <c r="E80" s="176"/>
      <c r="F80" s="190"/>
      <c r="G80" s="192"/>
    </row>
    <row r="81" spans="1:7" ht="12.75">
      <c r="A81" s="188"/>
      <c r="B81" s="37"/>
      <c r="C81" s="37" t="s">
        <v>238</v>
      </c>
      <c r="D81" s="37"/>
      <c r="E81" s="176"/>
      <c r="F81" s="205">
        <f>'Form 6E'!$E95</f>
        <v>0</v>
      </c>
      <c r="G81" s="195">
        <f>SUM(F81:F81)</f>
        <v>0</v>
      </c>
    </row>
    <row r="82" spans="1:7" ht="12.75">
      <c r="A82" s="188"/>
      <c r="B82" s="37"/>
      <c r="C82" s="37" t="s">
        <v>239</v>
      </c>
      <c r="D82" s="37"/>
      <c r="E82" s="176"/>
      <c r="F82" s="205">
        <f>'Form 6E'!$F95</f>
        <v>0</v>
      </c>
      <c r="G82" s="195">
        <f>SUM(F82:F82)</f>
        <v>0</v>
      </c>
    </row>
    <row r="83" spans="1:7" ht="12.75">
      <c r="A83" s="188"/>
      <c r="B83" s="37"/>
      <c r="C83" s="37" t="s">
        <v>240</v>
      </c>
      <c r="D83" s="37"/>
      <c r="E83" s="176"/>
      <c r="F83" s="205">
        <f>'Form 6E'!$G95</f>
        <v>0</v>
      </c>
      <c r="G83" s="195">
        <f>SUM(F83:F83)</f>
        <v>0</v>
      </c>
    </row>
    <row r="84" spans="1:7" ht="12.75">
      <c r="A84" s="188"/>
      <c r="B84" s="37" t="s">
        <v>113</v>
      </c>
      <c r="C84" s="37"/>
      <c r="D84" s="414"/>
      <c r="E84" s="180"/>
      <c r="F84" s="428">
        <f>SUM(F81:F83)</f>
        <v>0</v>
      </c>
      <c r="G84" s="430">
        <f>SUM(G81:G83)</f>
        <v>0</v>
      </c>
    </row>
    <row r="85" spans="1:7" ht="12.75">
      <c r="A85" s="188"/>
      <c r="B85" s="37"/>
      <c r="C85" s="37"/>
      <c r="D85" s="414"/>
      <c r="E85" s="180"/>
      <c r="F85" s="399"/>
      <c r="G85" s="427"/>
    </row>
    <row r="86" spans="1:7" ht="12.75">
      <c r="A86" s="243" t="s">
        <v>366</v>
      </c>
      <c r="B86" s="37"/>
      <c r="C86" s="37"/>
      <c r="D86" s="414"/>
      <c r="E86" s="180"/>
      <c r="F86" s="428">
        <f>F61+F63+F65+F67+F69+F71+F73+F78+F84</f>
        <v>0</v>
      </c>
      <c r="G86" s="430">
        <f>G61+G63+G65+G67+G69+G71+G73+G78+G84</f>
        <v>0</v>
      </c>
    </row>
    <row r="87" spans="1:7" ht="12.75">
      <c r="A87" s="188"/>
      <c r="B87" s="415"/>
      <c r="C87" s="415"/>
      <c r="D87" s="414"/>
      <c r="E87" s="180"/>
      <c r="F87" s="399"/>
      <c r="G87" s="427"/>
    </row>
    <row r="88" spans="1:7" ht="12.75">
      <c r="A88" s="243" t="s">
        <v>368</v>
      </c>
      <c r="B88" s="415"/>
      <c r="C88" s="415"/>
      <c r="D88" s="414"/>
      <c r="E88" s="180"/>
      <c r="F88" s="399">
        <f>F86+F58</f>
        <v>0</v>
      </c>
      <c r="G88" s="427">
        <f>G86+G58</f>
        <v>0</v>
      </c>
    </row>
    <row r="89" spans="1:7" ht="12.75">
      <c r="A89" s="188"/>
      <c r="B89" s="415"/>
      <c r="C89" s="415"/>
      <c r="D89" s="414"/>
      <c r="E89" s="180"/>
      <c r="F89" s="399"/>
      <c r="G89" s="427"/>
    </row>
    <row r="90" spans="1:7" ht="12.75">
      <c r="A90" s="188" t="s">
        <v>369</v>
      </c>
      <c r="B90" s="37"/>
      <c r="C90" s="37"/>
      <c r="D90" s="437">
        <f>+'Form 6A'!D90</f>
        <v>0</v>
      </c>
      <c r="E90" s="180"/>
      <c r="F90" s="434">
        <f>$D$90*F88</f>
        <v>0</v>
      </c>
      <c r="G90" s="436">
        <f>$D$90*G88</f>
        <v>0</v>
      </c>
    </row>
    <row r="91" spans="1:7" ht="12.75">
      <c r="A91" s="188"/>
      <c r="B91" s="37"/>
      <c r="C91" s="37"/>
      <c r="D91" s="414"/>
      <c r="E91" s="180"/>
      <c r="F91" s="431"/>
      <c r="G91" s="433"/>
    </row>
    <row r="92" spans="1:7" ht="13.5" thickBot="1">
      <c r="A92" s="178" t="s">
        <v>167</v>
      </c>
      <c r="B92" s="177"/>
      <c r="C92" s="177"/>
      <c r="D92" s="177"/>
      <c r="E92" s="179"/>
      <c r="F92" s="233">
        <f>F90+F88</f>
        <v>0</v>
      </c>
      <c r="G92" s="235">
        <f>G90+G88</f>
        <v>0</v>
      </c>
    </row>
    <row r="93" spans="6:7" ht="12.75">
      <c r="F93" s="236"/>
      <c r="G93" s="236"/>
    </row>
  </sheetData>
  <sheetProtection/>
  <mergeCells count="3">
    <mergeCell ref="F5:G5"/>
    <mergeCell ref="F6:G6"/>
    <mergeCell ref="F3:G3"/>
  </mergeCells>
  <printOptions horizontalCentered="1"/>
  <pageMargins left="0.43" right="0.25" top="0.6" bottom="0.59" header="0.57" footer="0.25"/>
  <pageSetup fitToHeight="2" horizontalDpi="600" verticalDpi="600" orientation="portrait" scale="78" r:id="rId1"/>
  <headerFooter alignWithMargins="0">
    <oddHeader>&amp;C&amp;"Book Antiqua,Bold"Form 6C</oddHeader>
    <oddFooter>&amp;R&amp;8Page &amp;P of &amp;N</oddFooter>
  </headerFooter>
  <rowBreaks count="1" manualBreakCount="1">
    <brk id="5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94"/>
  <sheetViews>
    <sheetView zoomScalePageLayoutView="0" workbookViewId="0" topLeftCell="A79">
      <selection activeCell="F12" sqref="F12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8.8515625" style="1" customWidth="1"/>
    <col min="4" max="4" width="7.28125" style="1" customWidth="1"/>
    <col min="5" max="5" width="3.7109375" style="1" customWidth="1"/>
    <col min="6" max="7" width="14.28125" style="1" customWidth="1"/>
    <col min="8" max="8" width="23.140625" style="1" customWidth="1"/>
    <col min="9" max="16384" width="9.140625" style="1" customWidth="1"/>
  </cols>
  <sheetData>
    <row r="1" spans="1:8" ht="16.5" customHeight="1">
      <c r="A1" s="26" t="s">
        <v>66</v>
      </c>
      <c r="B1" s="26"/>
      <c r="C1" s="26"/>
      <c r="D1" s="26"/>
      <c r="E1" s="26"/>
      <c r="H1" s="2" t="str">
        <f>'2 Op_Statistics'!$N$1</f>
        <v>Stanford University Base Services</v>
      </c>
    </row>
    <row r="2" spans="1:3" ht="16.5" customHeight="1">
      <c r="A2" s="30" t="str">
        <f>'1 Gen_Info'!B2</f>
        <v>Proposer Name: </v>
      </c>
      <c r="B2" s="26"/>
      <c r="C2" s="26"/>
    </row>
    <row r="3" spans="1:8" ht="16.5" customHeight="1">
      <c r="A3" s="26"/>
      <c r="B3" s="26"/>
      <c r="C3" s="26"/>
      <c r="D3" s="181"/>
      <c r="E3" s="181"/>
      <c r="F3" s="181"/>
      <c r="G3" s="181"/>
      <c r="H3" s="183" t="s">
        <v>207</v>
      </c>
    </row>
    <row r="4" spans="1:5" ht="9" customHeight="1" thickBot="1">
      <c r="A4" s="26"/>
      <c r="B4" s="26"/>
      <c r="C4" s="26"/>
      <c r="D4" s="26"/>
      <c r="E4" s="26"/>
    </row>
    <row r="5" spans="1:10" ht="16.5" customHeight="1">
      <c r="A5" s="26"/>
      <c r="B5" s="26"/>
      <c r="C5" s="26"/>
      <c r="D5" s="26"/>
      <c r="E5" s="26"/>
      <c r="F5" s="503" t="s">
        <v>172</v>
      </c>
      <c r="G5" s="504"/>
      <c r="H5" s="505"/>
      <c r="J5" s="390"/>
    </row>
    <row r="6" spans="1:8" ht="15.75" thickBot="1">
      <c r="A6" s="26"/>
      <c r="B6" s="26"/>
      <c r="C6" s="26"/>
      <c r="D6" s="26"/>
      <c r="E6" s="26"/>
      <c r="F6" s="509" t="str">
        <f>'Form 6C'!F6</f>
        <v>From September 1, 2023 through August 31, 2024</v>
      </c>
      <c r="G6" s="507"/>
      <c r="H6" s="508"/>
    </row>
    <row r="7" spans="1:10" ht="39">
      <c r="A7" s="184" t="s">
        <v>299</v>
      </c>
      <c r="B7" s="185"/>
      <c r="C7" s="185"/>
      <c r="D7" s="186"/>
      <c r="E7" s="187"/>
      <c r="F7" s="241" t="str">
        <f>+'2 Op_Statistics'!L7</f>
        <v>Bulky/Reusable  Materials Collection</v>
      </c>
      <c r="G7" s="241" t="str">
        <f>+'2 Op_Statistics'!M7</f>
        <v>Other</v>
      </c>
      <c r="H7" s="242" t="s">
        <v>164</v>
      </c>
      <c r="J7" s="390"/>
    </row>
    <row r="8" spans="1:8" ht="12.75">
      <c r="A8" s="188"/>
      <c r="B8" s="37"/>
      <c r="C8" s="37"/>
      <c r="D8" s="37"/>
      <c r="E8" s="176"/>
      <c r="F8" s="188"/>
      <c r="G8" s="37"/>
      <c r="H8" s="176"/>
    </row>
    <row r="9" spans="1:8" ht="12.75">
      <c r="A9" s="188" t="s">
        <v>34</v>
      </c>
      <c r="B9" s="37"/>
      <c r="C9" s="37"/>
      <c r="D9" s="37"/>
      <c r="E9" s="176"/>
      <c r="F9" s="190"/>
      <c r="G9" s="191"/>
      <c r="H9" s="192"/>
    </row>
    <row r="10" spans="1:8" ht="12.75">
      <c r="A10" s="188"/>
      <c r="B10" s="37" t="s">
        <v>35</v>
      </c>
      <c r="C10" s="37"/>
      <c r="D10" s="37"/>
      <c r="E10" s="176"/>
      <c r="F10" s="193"/>
      <c r="G10" s="194"/>
      <c r="H10" s="195">
        <f>SUM(F10:G10)</f>
        <v>0</v>
      </c>
    </row>
    <row r="11" spans="1:8" ht="12.75">
      <c r="A11" s="188"/>
      <c r="B11" s="37" t="s">
        <v>36</v>
      </c>
      <c r="C11" s="37"/>
      <c r="D11" s="37"/>
      <c r="E11" s="176"/>
      <c r="F11" s="193"/>
      <c r="G11" s="194"/>
      <c r="H11" s="195">
        <f aca="true" t="shared" si="0" ref="H11:H20">SUM(F11:G11)</f>
        <v>0</v>
      </c>
    </row>
    <row r="12" spans="1:8" ht="12.75">
      <c r="A12" s="188"/>
      <c r="B12" s="37" t="s">
        <v>37</v>
      </c>
      <c r="C12" s="37"/>
      <c r="D12" s="37"/>
      <c r="E12" s="176"/>
      <c r="F12" s="193"/>
      <c r="G12" s="194"/>
      <c r="H12" s="195">
        <f t="shared" si="0"/>
        <v>0</v>
      </c>
    </row>
    <row r="13" spans="1:8" ht="12.75">
      <c r="A13" s="188"/>
      <c r="B13" s="37" t="s">
        <v>38</v>
      </c>
      <c r="C13" s="37"/>
      <c r="D13" s="37"/>
      <c r="E13" s="176"/>
      <c r="F13" s="193"/>
      <c r="G13" s="194"/>
      <c r="H13" s="195">
        <f t="shared" si="0"/>
        <v>0</v>
      </c>
    </row>
    <row r="14" spans="1:8" ht="12.75">
      <c r="A14" s="188"/>
      <c r="B14" s="37" t="s">
        <v>39</v>
      </c>
      <c r="C14" s="37"/>
      <c r="D14" s="37"/>
      <c r="E14" s="176"/>
      <c r="F14" s="193"/>
      <c r="G14" s="194"/>
      <c r="H14" s="195">
        <f t="shared" si="0"/>
        <v>0</v>
      </c>
    </row>
    <row r="15" spans="1:8" ht="12.75">
      <c r="A15" s="188"/>
      <c r="B15" s="37" t="s">
        <v>148</v>
      </c>
      <c r="C15" s="37"/>
      <c r="D15" s="37"/>
      <c r="E15" s="176"/>
      <c r="F15" s="193"/>
      <c r="G15" s="194"/>
      <c r="H15" s="195">
        <f t="shared" si="0"/>
        <v>0</v>
      </c>
    </row>
    <row r="16" spans="1:8" ht="12.75">
      <c r="A16" s="188"/>
      <c r="B16" s="37" t="s">
        <v>149</v>
      </c>
      <c r="C16" s="37"/>
      <c r="D16" s="37"/>
      <c r="E16" s="176"/>
      <c r="F16" s="193"/>
      <c r="G16" s="194"/>
      <c r="H16" s="195">
        <f t="shared" si="0"/>
        <v>0</v>
      </c>
    </row>
    <row r="17" spans="1:8" ht="12.75">
      <c r="A17" s="188"/>
      <c r="B17" s="37" t="s">
        <v>40</v>
      </c>
      <c r="C17" s="37"/>
      <c r="D17" s="37"/>
      <c r="E17" s="176"/>
      <c r="F17" s="193"/>
      <c r="G17" s="194"/>
      <c r="H17" s="195">
        <f t="shared" si="0"/>
        <v>0</v>
      </c>
    </row>
    <row r="18" spans="1:8" ht="12.75">
      <c r="A18" s="188"/>
      <c r="B18" s="37" t="s">
        <v>41</v>
      </c>
      <c r="C18" s="37"/>
      <c r="D18" s="37"/>
      <c r="E18" s="176"/>
      <c r="F18" s="193"/>
      <c r="G18" s="194"/>
      <c r="H18" s="195">
        <f t="shared" si="0"/>
        <v>0</v>
      </c>
    </row>
    <row r="19" spans="1:8" ht="12.75">
      <c r="A19" s="188"/>
      <c r="B19" s="37" t="s">
        <v>42</v>
      </c>
      <c r="C19" s="37"/>
      <c r="D19" s="37"/>
      <c r="E19" s="176"/>
      <c r="F19" s="193"/>
      <c r="G19" s="194"/>
      <c r="H19" s="195">
        <f t="shared" si="0"/>
        <v>0</v>
      </c>
    </row>
    <row r="20" spans="1:8" ht="12.75">
      <c r="A20" s="188"/>
      <c r="B20" s="37" t="s">
        <v>43</v>
      </c>
      <c r="C20" s="37"/>
      <c r="D20" s="37"/>
      <c r="E20" s="176"/>
      <c r="F20" s="193"/>
      <c r="G20" s="194"/>
      <c r="H20" s="195">
        <f t="shared" si="0"/>
        <v>0</v>
      </c>
    </row>
    <row r="21" spans="1:8" ht="12.75">
      <c r="A21" s="188" t="s">
        <v>44</v>
      </c>
      <c r="B21" s="37"/>
      <c r="C21" s="37"/>
      <c r="D21" s="37"/>
      <c r="E21" s="176"/>
      <c r="F21" s="196">
        <f>SUM(F10:F20)</f>
        <v>0</v>
      </c>
      <c r="G21" s="197">
        <f>SUM(G10:G20)</f>
        <v>0</v>
      </c>
      <c r="H21" s="198">
        <f>SUM(H10:H20)</f>
        <v>0</v>
      </c>
    </row>
    <row r="22" spans="1:8" ht="12.75">
      <c r="A22" s="188"/>
      <c r="B22" s="37"/>
      <c r="C22" s="37"/>
      <c r="D22" s="37"/>
      <c r="E22" s="176"/>
      <c r="F22" s="190"/>
      <c r="G22" s="191"/>
      <c r="H22" s="192"/>
    </row>
    <row r="23" spans="1:8" ht="12.75">
      <c r="A23" s="188" t="s">
        <v>286</v>
      </c>
      <c r="B23" s="37"/>
      <c r="C23" s="37"/>
      <c r="D23" s="37"/>
      <c r="E23" s="176"/>
      <c r="F23" s="190"/>
      <c r="G23" s="191"/>
      <c r="H23" s="192"/>
    </row>
    <row r="24" spans="1:8" ht="12.75">
      <c r="A24" s="188"/>
      <c r="B24" s="37" t="s">
        <v>46</v>
      </c>
      <c r="C24" s="37"/>
      <c r="D24" s="37"/>
      <c r="E24" s="176"/>
      <c r="F24" s="193"/>
      <c r="G24" s="194"/>
      <c r="H24" s="195">
        <f>SUM(F24:G24)</f>
        <v>0</v>
      </c>
    </row>
    <row r="25" spans="1:8" ht="12.75">
      <c r="A25" s="188"/>
      <c r="B25" s="37" t="s">
        <v>150</v>
      </c>
      <c r="C25" s="37"/>
      <c r="D25" s="37"/>
      <c r="E25" s="176"/>
      <c r="F25" s="193"/>
      <c r="G25" s="194"/>
      <c r="H25" s="195">
        <f>SUM(F25:G25)</f>
        <v>0</v>
      </c>
    </row>
    <row r="26" spans="1:8" ht="12.75">
      <c r="A26" s="188"/>
      <c r="B26" s="37" t="s">
        <v>47</v>
      </c>
      <c r="C26" s="37"/>
      <c r="D26" s="37"/>
      <c r="E26" s="176"/>
      <c r="F26" s="193"/>
      <c r="G26" s="194"/>
      <c r="H26" s="195">
        <f>SUM(F26:G26)</f>
        <v>0</v>
      </c>
    </row>
    <row r="27" spans="1:8" ht="12.75">
      <c r="A27" s="188"/>
      <c r="B27" s="37" t="s">
        <v>43</v>
      </c>
      <c r="C27" s="37"/>
      <c r="D27" s="37"/>
      <c r="E27" s="176"/>
      <c r="F27" s="193"/>
      <c r="G27" s="194"/>
      <c r="H27" s="195">
        <f>SUM(F27:G27)</f>
        <v>0</v>
      </c>
    </row>
    <row r="28" spans="1:8" ht="12.75">
      <c r="A28" s="188" t="s">
        <v>48</v>
      </c>
      <c r="B28" s="37"/>
      <c r="C28" s="37"/>
      <c r="D28" s="37"/>
      <c r="E28" s="176"/>
      <c r="F28" s="196">
        <f>SUM(F24:F27)</f>
        <v>0</v>
      </c>
      <c r="G28" s="197">
        <f>SUM(G24:G27)</f>
        <v>0</v>
      </c>
      <c r="H28" s="198">
        <f>SUM(H24:H27)</f>
        <v>0</v>
      </c>
    </row>
    <row r="29" spans="1:8" ht="12.75">
      <c r="A29" s="188"/>
      <c r="B29" s="37"/>
      <c r="C29" s="37"/>
      <c r="D29" s="37"/>
      <c r="E29" s="176"/>
      <c r="F29" s="199"/>
      <c r="G29" s="200"/>
      <c r="H29" s="201"/>
    </row>
    <row r="30" spans="1:8" ht="12.75">
      <c r="A30" s="188" t="s">
        <v>127</v>
      </c>
      <c r="B30" s="37"/>
      <c r="C30" s="37"/>
      <c r="D30" s="37"/>
      <c r="E30" s="176"/>
      <c r="F30" s="193"/>
      <c r="G30" s="194"/>
      <c r="H30" s="195">
        <f>SUM(F30:G30)</f>
        <v>0</v>
      </c>
    </row>
    <row r="31" spans="1:8" ht="12.75">
      <c r="A31" s="188"/>
      <c r="B31" s="37"/>
      <c r="C31" s="37"/>
      <c r="D31" s="37"/>
      <c r="E31" s="176"/>
      <c r="F31" s="190"/>
      <c r="G31" s="191"/>
      <c r="H31" s="192"/>
    </row>
    <row r="32" spans="1:8" ht="12.75">
      <c r="A32" s="188" t="s">
        <v>5</v>
      </c>
      <c r="B32" s="37"/>
      <c r="C32" s="37"/>
      <c r="D32" s="37"/>
      <c r="E32" s="176"/>
      <c r="F32" s="190"/>
      <c r="G32" s="191"/>
      <c r="H32" s="192"/>
    </row>
    <row r="33" spans="1:8" ht="12.75">
      <c r="A33" s="188"/>
      <c r="B33" s="37" t="s">
        <v>49</v>
      </c>
      <c r="C33" s="37"/>
      <c r="D33" s="37"/>
      <c r="E33" s="176"/>
      <c r="F33" s="193"/>
      <c r="G33" s="194"/>
      <c r="H33" s="195">
        <f>SUM(F33:G33)</f>
        <v>0</v>
      </c>
    </row>
    <row r="34" spans="1:8" ht="12.75">
      <c r="A34" s="188"/>
      <c r="B34" s="37" t="s">
        <v>50</v>
      </c>
      <c r="C34" s="37"/>
      <c r="D34" s="37"/>
      <c r="E34" s="176"/>
      <c r="F34" s="193"/>
      <c r="G34" s="194"/>
      <c r="H34" s="195">
        <f>SUM(F34:G34)</f>
        <v>0</v>
      </c>
    </row>
    <row r="35" spans="1:8" ht="12.75">
      <c r="A35" s="188"/>
      <c r="B35" s="37" t="s">
        <v>56</v>
      </c>
      <c r="C35" s="37"/>
      <c r="D35" s="37"/>
      <c r="E35" s="176"/>
      <c r="F35" s="193"/>
      <c r="G35" s="194"/>
      <c r="H35" s="195">
        <f>SUM(F35:G35)</f>
        <v>0</v>
      </c>
    </row>
    <row r="36" spans="1:8" ht="12.75">
      <c r="A36" s="188"/>
      <c r="B36" s="37" t="s">
        <v>57</v>
      </c>
      <c r="C36" s="37"/>
      <c r="D36" s="37"/>
      <c r="E36" s="176"/>
      <c r="F36" s="193"/>
      <c r="G36" s="194"/>
      <c r="H36" s="195">
        <f>SUM(F36:G36)</f>
        <v>0</v>
      </c>
    </row>
    <row r="37" spans="1:8" ht="12.75">
      <c r="A37" s="188"/>
      <c r="B37" s="37" t="s">
        <v>43</v>
      </c>
      <c r="C37" s="37"/>
      <c r="D37" s="37"/>
      <c r="E37" s="176"/>
      <c r="F37" s="193"/>
      <c r="G37" s="194"/>
      <c r="H37" s="195">
        <f>SUM(F37:G37)</f>
        <v>0</v>
      </c>
    </row>
    <row r="38" spans="1:8" ht="12.75">
      <c r="A38" s="188" t="s">
        <v>58</v>
      </c>
      <c r="B38" s="37"/>
      <c r="C38" s="37"/>
      <c r="D38" s="37"/>
      <c r="E38" s="176"/>
      <c r="F38" s="202">
        <f>SUM(F33:F37)</f>
        <v>0</v>
      </c>
      <c r="G38" s="203">
        <f>SUM(G33:G37)</f>
        <v>0</v>
      </c>
      <c r="H38" s="204">
        <f>SUM(H33:H37)</f>
        <v>0</v>
      </c>
    </row>
    <row r="39" spans="1:8" ht="12.75">
      <c r="A39" s="188"/>
      <c r="B39" s="37"/>
      <c r="C39" s="37"/>
      <c r="D39" s="37"/>
      <c r="E39" s="176"/>
      <c r="F39" s="190"/>
      <c r="G39" s="191"/>
      <c r="H39" s="192"/>
    </row>
    <row r="40" spans="1:8" ht="12.75">
      <c r="A40" s="188" t="s">
        <v>83</v>
      </c>
      <c r="B40" s="37"/>
      <c r="C40" s="37"/>
      <c r="D40" s="37"/>
      <c r="E40" s="176"/>
      <c r="F40" s="190"/>
      <c r="G40" s="191"/>
      <c r="H40" s="192"/>
    </row>
    <row r="41" spans="1:8" ht="12.75">
      <c r="A41" s="188"/>
      <c r="B41" s="37" t="s">
        <v>61</v>
      </c>
      <c r="C41" s="37"/>
      <c r="D41" s="37"/>
      <c r="E41" s="176"/>
      <c r="F41" s="193"/>
      <c r="G41" s="194"/>
      <c r="H41" s="195">
        <f>SUM(F41:G41)</f>
        <v>0</v>
      </c>
    </row>
    <row r="42" spans="1:8" ht="12.75">
      <c r="A42" s="188"/>
      <c r="B42" s="37" t="s">
        <v>62</v>
      </c>
      <c r="C42" s="37"/>
      <c r="D42" s="37"/>
      <c r="E42" s="176"/>
      <c r="F42" s="193"/>
      <c r="G42" s="194"/>
      <c r="H42" s="195">
        <f>SUM(F42:G42)</f>
        <v>0</v>
      </c>
    </row>
    <row r="43" spans="1:8" ht="12.75">
      <c r="A43" s="188"/>
      <c r="B43" s="37" t="s">
        <v>63</v>
      </c>
      <c r="C43" s="37"/>
      <c r="D43" s="37"/>
      <c r="E43" s="176"/>
      <c r="F43" s="193"/>
      <c r="G43" s="194"/>
      <c r="H43" s="195">
        <f>SUM(F43:G43)</f>
        <v>0</v>
      </c>
    </row>
    <row r="44" spans="1:8" ht="12.75">
      <c r="A44" s="188" t="s">
        <v>84</v>
      </c>
      <c r="B44" s="37"/>
      <c r="C44" s="37"/>
      <c r="D44" s="37"/>
      <c r="E44" s="176"/>
      <c r="F44" s="202">
        <f>SUM(F41:F43)</f>
        <v>0</v>
      </c>
      <c r="G44" s="203">
        <f>SUM(G41:G43)</f>
        <v>0</v>
      </c>
      <c r="H44" s="204">
        <f>SUM(H41:H43)</f>
        <v>0</v>
      </c>
    </row>
    <row r="45" spans="1:8" ht="12.75">
      <c r="A45" s="188"/>
      <c r="B45" s="37"/>
      <c r="C45" s="37"/>
      <c r="D45" s="37"/>
      <c r="E45" s="176"/>
      <c r="F45" s="199"/>
      <c r="G45" s="200"/>
      <c r="H45" s="201"/>
    </row>
    <row r="46" spans="1:8" ht="12.75">
      <c r="A46" s="188" t="s">
        <v>287</v>
      </c>
      <c r="B46" s="37"/>
      <c r="C46" s="37"/>
      <c r="D46" s="37"/>
      <c r="E46" s="176"/>
      <c r="F46" s="190"/>
      <c r="G46" s="191"/>
      <c r="H46" s="192"/>
    </row>
    <row r="47" spans="1:10" ht="12.75">
      <c r="A47" s="188"/>
      <c r="B47" s="37" t="s">
        <v>238</v>
      </c>
      <c r="C47" s="37"/>
      <c r="D47" s="37"/>
      <c r="E47" s="176"/>
      <c r="F47" s="223">
        <f>'Form 6E'!E72</f>
        <v>0</v>
      </c>
      <c r="G47" s="224">
        <f>'Form 6E'!E73</f>
        <v>0</v>
      </c>
      <c r="H47" s="195">
        <f>SUM(F47:G47)</f>
        <v>0</v>
      </c>
      <c r="J47" s="390"/>
    </row>
    <row r="48" spans="1:8" ht="12.75">
      <c r="A48" s="188"/>
      <c r="B48" s="37" t="s">
        <v>239</v>
      </c>
      <c r="C48" s="37"/>
      <c r="D48" s="37"/>
      <c r="E48" s="176"/>
      <c r="F48" s="223">
        <f>'Form 6E'!F72</f>
        <v>0</v>
      </c>
      <c r="G48" s="224">
        <f>'Form 6E'!F73</f>
        <v>0</v>
      </c>
      <c r="H48" s="195">
        <f>SUM(F48:G48)</f>
        <v>0</v>
      </c>
    </row>
    <row r="49" spans="1:8" ht="12.75">
      <c r="A49" s="188"/>
      <c r="B49" s="37" t="s">
        <v>240</v>
      </c>
      <c r="C49" s="37"/>
      <c r="D49" s="37"/>
      <c r="E49" s="176"/>
      <c r="F49" s="223">
        <f>'Form 6E'!G72</f>
        <v>0</v>
      </c>
      <c r="G49" s="224">
        <f>'Form 6E'!G73</f>
        <v>0</v>
      </c>
      <c r="H49" s="195">
        <f>SUM(F49:G49)</f>
        <v>0</v>
      </c>
    </row>
    <row r="50" spans="1:8" ht="12.75">
      <c r="A50" s="188" t="s">
        <v>136</v>
      </c>
      <c r="B50" s="37"/>
      <c r="C50" s="37"/>
      <c r="D50" s="37"/>
      <c r="E50" s="176"/>
      <c r="F50" s="207">
        <f>SUM(F47:F49)</f>
        <v>0</v>
      </c>
      <c r="G50" s="208">
        <f>SUM(G47:G49)</f>
        <v>0</v>
      </c>
      <c r="H50" s="204">
        <f>SUM(H47:H49)</f>
        <v>0</v>
      </c>
    </row>
    <row r="51" spans="1:8" ht="12.75">
      <c r="A51" s="188"/>
      <c r="B51" s="37"/>
      <c r="C51" s="37"/>
      <c r="D51" s="37"/>
      <c r="E51" s="176"/>
      <c r="F51" s="399"/>
      <c r="G51" s="400"/>
      <c r="H51" s="201"/>
    </row>
    <row r="52" spans="1:8" ht="12.75">
      <c r="A52" s="188" t="s">
        <v>288</v>
      </c>
      <c r="B52" s="37"/>
      <c r="C52" s="37"/>
      <c r="D52" s="37"/>
      <c r="E52" s="176"/>
      <c r="F52" s="221"/>
      <c r="G52" s="175"/>
      <c r="H52" s="401"/>
    </row>
    <row r="53" spans="1:8" ht="12.75">
      <c r="A53" s="188"/>
      <c r="B53" s="37" t="s">
        <v>238</v>
      </c>
      <c r="C53" s="37"/>
      <c r="D53" s="37"/>
      <c r="E53" s="176"/>
      <c r="F53" s="223">
        <f>'Form 6E'!E84</f>
        <v>0</v>
      </c>
      <c r="G53" s="224">
        <f>'Form 6E'!$E85</f>
        <v>0</v>
      </c>
      <c r="H53" s="225">
        <f>SUM(F53:G53)</f>
        <v>0</v>
      </c>
    </row>
    <row r="54" spans="1:8" ht="12.75">
      <c r="A54" s="188"/>
      <c r="B54" s="37" t="s">
        <v>239</v>
      </c>
      <c r="C54" s="37"/>
      <c r="D54" s="37"/>
      <c r="E54" s="176"/>
      <c r="F54" s="223">
        <f>'Form 6E'!F84</f>
        <v>0</v>
      </c>
      <c r="G54" s="224">
        <f>'Form 6E'!$F85</f>
        <v>0</v>
      </c>
      <c r="H54" s="225">
        <f>SUM(F54:G54)</f>
        <v>0</v>
      </c>
    </row>
    <row r="55" spans="1:8" ht="12.75">
      <c r="A55" s="188"/>
      <c r="B55" s="37" t="s">
        <v>240</v>
      </c>
      <c r="C55" s="37"/>
      <c r="D55" s="37"/>
      <c r="E55" s="176"/>
      <c r="F55" s="223">
        <f>'Form 6E'!G84</f>
        <v>0</v>
      </c>
      <c r="G55" s="224">
        <f>'Form 6E'!$G85</f>
        <v>0</v>
      </c>
      <c r="H55" s="225">
        <f>SUM(F55:G55)</f>
        <v>0</v>
      </c>
    </row>
    <row r="56" spans="1:8" ht="12.75">
      <c r="A56" s="188" t="s">
        <v>125</v>
      </c>
      <c r="B56" s="37"/>
      <c r="C56" s="37"/>
      <c r="D56" s="37"/>
      <c r="E56" s="176"/>
      <c r="F56" s="207">
        <f>SUM(F53:F55)</f>
        <v>0</v>
      </c>
      <c r="G56" s="208">
        <f>SUM(G53:G55)</f>
        <v>0</v>
      </c>
      <c r="H56" s="204">
        <f>SUM(H53:H55)</f>
        <v>0</v>
      </c>
    </row>
    <row r="57" spans="1:8" ht="12.75">
      <c r="A57" s="188"/>
      <c r="B57" s="37"/>
      <c r="C57" s="37"/>
      <c r="D57" s="37"/>
      <c r="E57" s="176"/>
      <c r="F57" s="199"/>
      <c r="G57" s="200"/>
      <c r="H57" s="201"/>
    </row>
    <row r="58" spans="1:8" ht="12.75">
      <c r="A58" s="1" t="s">
        <v>236</v>
      </c>
      <c r="B58" s="37"/>
      <c r="C58" s="37"/>
      <c r="D58" s="37"/>
      <c r="E58" s="176"/>
      <c r="F58" s="207">
        <f>F56+F50+F44+F38+F28+F21+F30</f>
        <v>0</v>
      </c>
      <c r="G58" s="208">
        <f>G56+G50+G44+G38+G28+G21+G30</f>
        <v>0</v>
      </c>
      <c r="H58" s="204">
        <f>H56+H50+H44+H38+H28+H21+H30</f>
        <v>0</v>
      </c>
    </row>
    <row r="59" spans="1:8" ht="12.75">
      <c r="A59" s="188"/>
      <c r="B59" s="37"/>
      <c r="C59" s="37"/>
      <c r="D59" s="37"/>
      <c r="E59" s="176"/>
      <c r="F59" s="199"/>
      <c r="G59" s="200"/>
      <c r="H59" s="201"/>
    </row>
    <row r="60" spans="1:8" ht="12.75">
      <c r="A60" s="188"/>
      <c r="B60" s="37"/>
      <c r="C60" s="37"/>
      <c r="D60" s="37"/>
      <c r="E60" s="176"/>
      <c r="F60" s="190"/>
      <c r="G60" s="191"/>
      <c r="H60" s="192"/>
    </row>
    <row r="61" spans="1:8" ht="12.75">
      <c r="A61" s="243" t="s">
        <v>367</v>
      </c>
      <c r="B61" s="37"/>
      <c r="C61" s="37"/>
      <c r="D61" s="217" t="s">
        <v>213</v>
      </c>
      <c r="E61" s="176"/>
      <c r="F61" s="190"/>
      <c r="G61" s="191"/>
      <c r="H61" s="192"/>
    </row>
    <row r="62" spans="1:8" ht="12.75">
      <c r="A62" s="188"/>
      <c r="B62" s="37" t="s">
        <v>141</v>
      </c>
      <c r="C62" s="64"/>
      <c r="D62" s="214">
        <f>'Form 6A'!D62</f>
        <v>0</v>
      </c>
      <c r="E62" s="215"/>
      <c r="F62" s="205">
        <f>$D$62*'2 Op_Statistics'!L46</f>
        <v>0</v>
      </c>
      <c r="G62" s="206">
        <f>$D$62*'2 Op_Statistics'!M46</f>
        <v>0</v>
      </c>
      <c r="H62" s="195">
        <f>SUM(F62:G62)</f>
        <v>0</v>
      </c>
    </row>
    <row r="63" spans="1:8" ht="12.75">
      <c r="A63" s="188"/>
      <c r="B63" s="37"/>
      <c r="C63" s="64"/>
      <c r="D63" s="217"/>
      <c r="E63" s="215"/>
      <c r="F63" s="205"/>
      <c r="G63" s="206"/>
      <c r="H63" s="195"/>
    </row>
    <row r="64" spans="1:10" ht="12.75">
      <c r="A64" s="188"/>
      <c r="B64" s="37" t="s">
        <v>162</v>
      </c>
      <c r="D64" s="214">
        <f>'Form 6A'!D64</f>
        <v>0</v>
      </c>
      <c r="E64" s="176"/>
      <c r="F64" s="205">
        <f>$D64*'2 Op_Statistics'!L47</f>
        <v>0</v>
      </c>
      <c r="G64" s="206">
        <f>$D64*'2 Op_Statistics'!M47</f>
        <v>0</v>
      </c>
      <c r="H64" s="195">
        <f>SUM(F64:G64)</f>
        <v>0</v>
      </c>
      <c r="J64" s="390"/>
    </row>
    <row r="65" spans="1:10" ht="12.75">
      <c r="A65" s="188"/>
      <c r="B65" s="37"/>
      <c r="D65" s="214"/>
      <c r="E65" s="176"/>
      <c r="F65" s="205"/>
      <c r="G65" s="206"/>
      <c r="H65" s="195"/>
      <c r="J65" s="390"/>
    </row>
    <row r="66" spans="1:8" ht="12.75">
      <c r="A66" s="188"/>
      <c r="B66" s="163" t="s">
        <v>305</v>
      </c>
      <c r="D66" s="214">
        <f>'Form 6A'!D66</f>
        <v>0</v>
      </c>
      <c r="E66" s="180"/>
      <c r="F66" s="223">
        <f>$D66*'2 Op_Statistics'!L50</f>
        <v>0</v>
      </c>
      <c r="G66" s="224">
        <f>$D66*'2 Op_Statistics'!M50</f>
        <v>0</v>
      </c>
      <c r="H66" s="195">
        <f>SUM(F66:G66)</f>
        <v>0</v>
      </c>
    </row>
    <row r="67" spans="1:8" ht="12.75">
      <c r="A67" s="188"/>
      <c r="B67" s="163"/>
      <c r="D67" s="214"/>
      <c r="E67" s="180"/>
      <c r="F67" s="223"/>
      <c r="G67" s="224"/>
      <c r="H67" s="195"/>
    </row>
    <row r="68" spans="1:8" ht="12.75">
      <c r="A68" s="188"/>
      <c r="B68" s="37" t="s">
        <v>231</v>
      </c>
      <c r="D68" s="214">
        <f>'Form 6A'!D68</f>
        <v>0</v>
      </c>
      <c r="E68" s="176"/>
      <c r="F68" s="205">
        <f>$D68*'2 Op_Statistics'!L51</f>
        <v>0</v>
      </c>
      <c r="G68" s="206">
        <f>$D68*'2 Op_Statistics'!M51</f>
        <v>0</v>
      </c>
      <c r="H68" s="195">
        <f>SUM(F68:G68)</f>
        <v>0</v>
      </c>
    </row>
    <row r="69" spans="1:8" ht="12.75">
      <c r="A69" s="188"/>
      <c r="B69" s="37"/>
      <c r="C69" s="64"/>
      <c r="D69" s="217"/>
      <c r="E69" s="215"/>
      <c r="F69" s="205"/>
      <c r="G69" s="206"/>
      <c r="H69" s="195"/>
    </row>
    <row r="70" spans="1:8" ht="12.75">
      <c r="A70" s="188"/>
      <c r="B70" s="163" t="s">
        <v>300</v>
      </c>
      <c r="C70" s="163"/>
      <c r="D70" s="214">
        <f>'Form 6A'!D70</f>
        <v>0</v>
      </c>
      <c r="E70" s="180"/>
      <c r="F70" s="223">
        <f>$D70*'2 Op_Statistics'!L48</f>
        <v>0</v>
      </c>
      <c r="G70" s="224">
        <f>$D70*'2 Op_Statistics'!M48</f>
        <v>0</v>
      </c>
      <c r="H70" s="195">
        <f>SUM(F70:G70)</f>
        <v>0</v>
      </c>
    </row>
    <row r="71" spans="1:8" ht="12.75">
      <c r="A71" s="188"/>
      <c r="B71" s="37"/>
      <c r="C71" s="64"/>
      <c r="D71" s="217"/>
      <c r="E71" s="215"/>
      <c r="F71" s="244"/>
      <c r="G71" s="219"/>
      <c r="H71" s="220"/>
    </row>
    <row r="72" spans="1:8" ht="12.75">
      <c r="A72" s="188"/>
      <c r="B72" s="163" t="s">
        <v>327</v>
      </c>
      <c r="C72" s="163"/>
      <c r="D72" s="214">
        <f>'Form 7 - Processing Cost'!G46</f>
        <v>0</v>
      </c>
      <c r="E72" s="180"/>
      <c r="F72" s="223">
        <f>$D72*'2 Op_Statistics'!L49</f>
        <v>0</v>
      </c>
      <c r="G72" s="224">
        <f>$D72*'2 Op_Statistics'!M49</f>
        <v>0</v>
      </c>
      <c r="H72" s="195">
        <f>SUM(F72:G72)</f>
        <v>0</v>
      </c>
    </row>
    <row r="73" spans="1:8" ht="12.75">
      <c r="A73" s="188"/>
      <c r="B73" s="37"/>
      <c r="C73" s="64"/>
      <c r="D73" s="217"/>
      <c r="E73" s="215"/>
      <c r="F73" s="244"/>
      <c r="G73" s="219"/>
      <c r="H73" s="220"/>
    </row>
    <row r="74" spans="1:8" ht="12.75">
      <c r="A74" s="188"/>
      <c r="B74" s="37" t="s">
        <v>65</v>
      </c>
      <c r="C74" s="37"/>
      <c r="D74" s="37"/>
      <c r="E74" s="176"/>
      <c r="F74" s="193"/>
      <c r="G74" s="194"/>
      <c r="H74" s="195">
        <f>SUM(F74:G74)</f>
        <v>0</v>
      </c>
    </row>
    <row r="75" spans="1:8" ht="12.75">
      <c r="A75" s="188"/>
      <c r="B75" s="37"/>
      <c r="C75" s="37"/>
      <c r="D75" s="37"/>
      <c r="E75" s="176"/>
      <c r="F75" s="229"/>
      <c r="G75" s="230"/>
      <c r="H75" s="231"/>
    </row>
    <row r="76" spans="1:8" ht="12.75">
      <c r="A76" s="188"/>
      <c r="B76" s="37" t="s">
        <v>74</v>
      </c>
      <c r="C76" s="37"/>
      <c r="D76" s="37"/>
      <c r="E76" s="176"/>
      <c r="F76" s="229"/>
      <c r="G76" s="230"/>
      <c r="H76" s="231"/>
    </row>
    <row r="77" spans="1:8" ht="12.75">
      <c r="A77" s="188"/>
      <c r="B77" s="37"/>
      <c r="C77" s="37" t="s">
        <v>59</v>
      </c>
      <c r="D77" s="37"/>
      <c r="E77" s="176"/>
      <c r="F77" s="193"/>
      <c r="G77" s="194"/>
      <c r="H77" s="195">
        <f>SUM(F77:G77)</f>
        <v>0</v>
      </c>
    </row>
    <row r="78" spans="1:8" ht="12.75">
      <c r="A78" s="188"/>
      <c r="B78" s="37"/>
      <c r="C78" s="37" t="s">
        <v>43</v>
      </c>
      <c r="D78" s="37"/>
      <c r="E78" s="176"/>
      <c r="F78" s="193"/>
      <c r="G78" s="194"/>
      <c r="H78" s="195">
        <f>SUM(F78:G78)</f>
        <v>0</v>
      </c>
    </row>
    <row r="79" spans="1:8" ht="12.75">
      <c r="A79" s="188"/>
      <c r="B79" s="37" t="s">
        <v>75</v>
      </c>
      <c r="C79" s="37"/>
      <c r="D79" s="37"/>
      <c r="E79" s="176"/>
      <c r="F79" s="232">
        <f>SUM(F77:F78)</f>
        <v>0</v>
      </c>
      <c r="G79" s="226">
        <f>SUM(G77:G78)</f>
        <v>0</v>
      </c>
      <c r="H79" s="227">
        <f>SUM(H77:H78)</f>
        <v>0</v>
      </c>
    </row>
    <row r="80" spans="1:8" ht="12.75">
      <c r="A80" s="188"/>
      <c r="B80" s="37"/>
      <c r="C80" s="37"/>
      <c r="D80" s="37"/>
      <c r="E80" s="176"/>
      <c r="F80" s="221"/>
      <c r="G80" s="175"/>
      <c r="H80" s="192"/>
    </row>
    <row r="81" spans="1:8" ht="12.75">
      <c r="A81" s="188"/>
      <c r="B81" s="37" t="s">
        <v>111</v>
      </c>
      <c r="C81" s="37"/>
      <c r="D81" s="37"/>
      <c r="E81" s="176"/>
      <c r="F81" s="221"/>
      <c r="G81" s="175"/>
      <c r="H81" s="401"/>
    </row>
    <row r="82" spans="1:8" ht="12.75">
      <c r="A82" s="188"/>
      <c r="B82" s="37"/>
      <c r="C82" s="37" t="s">
        <v>238</v>
      </c>
      <c r="D82" s="37"/>
      <c r="E82" s="176"/>
      <c r="F82" s="223">
        <f>'Form 6E'!E96</f>
        <v>0</v>
      </c>
      <c r="G82" s="224">
        <f>'Form 6E'!$E97</f>
        <v>0</v>
      </c>
      <c r="H82" s="225">
        <f>SUM(F82:G82)</f>
        <v>0</v>
      </c>
    </row>
    <row r="83" spans="1:8" ht="12.75">
      <c r="A83" s="188"/>
      <c r="B83" s="37"/>
      <c r="C83" s="37" t="s">
        <v>239</v>
      </c>
      <c r="D83" s="37"/>
      <c r="E83" s="176"/>
      <c r="F83" s="223">
        <f>'Form 6E'!F96</f>
        <v>0</v>
      </c>
      <c r="G83" s="224">
        <f>'Form 6E'!$F97</f>
        <v>0</v>
      </c>
      <c r="H83" s="225">
        <f>SUM(F83:G83)</f>
        <v>0</v>
      </c>
    </row>
    <row r="84" spans="1:8" ht="12.75">
      <c r="A84" s="188"/>
      <c r="B84" s="37"/>
      <c r="C84" s="37" t="s">
        <v>240</v>
      </c>
      <c r="D84" s="37"/>
      <c r="E84" s="176"/>
      <c r="F84" s="223">
        <f>'Form 6E'!G96</f>
        <v>0</v>
      </c>
      <c r="G84" s="224">
        <f>'Form 6E'!$G97</f>
        <v>0</v>
      </c>
      <c r="H84" s="225">
        <f>SUM(F84:G84)</f>
        <v>0</v>
      </c>
    </row>
    <row r="85" spans="1:8" ht="12.75">
      <c r="A85" s="188"/>
      <c r="B85" s="37" t="s">
        <v>113</v>
      </c>
      <c r="C85" s="37"/>
      <c r="D85" s="414"/>
      <c r="E85" s="180"/>
      <c r="F85" s="428">
        <f>SUM(F82:F84)</f>
        <v>0</v>
      </c>
      <c r="G85" s="429">
        <f>SUM(G82:G84)</f>
        <v>0</v>
      </c>
      <c r="H85" s="430">
        <f>SUM(H82:H84)</f>
        <v>0</v>
      </c>
    </row>
    <row r="86" spans="1:8" ht="12.75">
      <c r="A86" s="188"/>
      <c r="B86" s="37"/>
      <c r="C86" s="37"/>
      <c r="D86" s="414"/>
      <c r="E86" s="180"/>
      <c r="F86" s="399"/>
      <c r="G86" s="400"/>
      <c r="H86" s="427"/>
    </row>
    <row r="87" spans="1:8" ht="12.75">
      <c r="A87" s="243" t="s">
        <v>366</v>
      </c>
      <c r="B87" s="37"/>
      <c r="C87" s="37"/>
      <c r="D87" s="414"/>
      <c r="E87" s="180"/>
      <c r="F87" s="428">
        <f>F62+F64+F66+F68+F70+F72+F74+F79+F85</f>
        <v>0</v>
      </c>
      <c r="G87" s="429">
        <f>G62+G64+G66+G68+G70+G72+G74+G79+G85</f>
        <v>0</v>
      </c>
      <c r="H87" s="430">
        <f>H62+H64+H66+H68+H70+H72+H74+H79+H85</f>
        <v>0</v>
      </c>
    </row>
    <row r="88" spans="1:8" ht="12.75">
      <c r="A88" s="188"/>
      <c r="B88" s="415"/>
      <c r="C88" s="415"/>
      <c r="D88" s="414"/>
      <c r="E88" s="180"/>
      <c r="F88" s="399"/>
      <c r="G88" s="400"/>
      <c r="H88" s="427"/>
    </row>
    <row r="89" spans="1:8" ht="12.75">
      <c r="A89" s="188" t="s">
        <v>368</v>
      </c>
      <c r="B89" s="415"/>
      <c r="C89" s="415"/>
      <c r="D89" s="414"/>
      <c r="E89" s="180"/>
      <c r="F89" s="399">
        <f>F87+F58</f>
        <v>0</v>
      </c>
      <c r="G89" s="400">
        <f>G87+G58</f>
        <v>0</v>
      </c>
      <c r="H89" s="427">
        <f>H87+H58</f>
        <v>0</v>
      </c>
    </row>
    <row r="90" spans="1:8" ht="12.75">
      <c r="A90" s="188"/>
      <c r="B90" s="415"/>
      <c r="C90" s="415"/>
      <c r="D90" s="414"/>
      <c r="E90" s="180"/>
      <c r="F90" s="399"/>
      <c r="G90" s="400"/>
      <c r="H90" s="427"/>
    </row>
    <row r="91" spans="1:8" ht="12.75">
      <c r="A91" s="188" t="s">
        <v>64</v>
      </c>
      <c r="B91" s="37"/>
      <c r="C91" s="37"/>
      <c r="D91" s="437">
        <f>'Form 6A'!D90</f>
        <v>0</v>
      </c>
      <c r="E91" s="176"/>
      <c r="F91" s="211">
        <f>F89*D91</f>
        <v>0</v>
      </c>
      <c r="G91" s="212">
        <f>G89*D91</f>
        <v>0</v>
      </c>
      <c r="H91" s="213">
        <f>SUM(F91:G91)</f>
        <v>0</v>
      </c>
    </row>
    <row r="92" spans="1:8" ht="12.75">
      <c r="A92" s="188"/>
      <c r="B92" s="37"/>
      <c r="C92" s="37"/>
      <c r="D92" s="37"/>
      <c r="E92" s="176"/>
      <c r="F92" s="229"/>
      <c r="G92" s="230"/>
      <c r="H92" s="231"/>
    </row>
    <row r="93" spans="1:8" ht="13.5" thickBot="1">
      <c r="A93" s="178" t="s">
        <v>167</v>
      </c>
      <c r="B93" s="177"/>
      <c r="C93" s="177"/>
      <c r="D93" s="177"/>
      <c r="E93" s="179"/>
      <c r="F93" s="233">
        <f>(F87+F91+F58)</f>
        <v>0</v>
      </c>
      <c r="G93" s="234">
        <f>(G87+G91+G58)</f>
        <v>0</v>
      </c>
      <c r="H93" s="235">
        <f>(H87+H91+H58)</f>
        <v>0</v>
      </c>
    </row>
    <row r="94" spans="6:8" ht="12.75">
      <c r="F94" s="236"/>
      <c r="G94" s="236"/>
      <c r="H94" s="236"/>
    </row>
  </sheetData>
  <sheetProtection/>
  <mergeCells count="2">
    <mergeCell ref="F6:H6"/>
    <mergeCell ref="F5:H5"/>
  </mergeCells>
  <printOptions horizontalCentered="1"/>
  <pageMargins left="0.18" right="0" top="0.73" bottom="0.59" header="0.57" footer="0.25"/>
  <pageSetup fitToHeight="2" horizontalDpi="600" verticalDpi="600" orientation="portrait" scale="90" r:id="rId1"/>
  <headerFooter alignWithMargins="0">
    <oddHeader>&amp;C&amp;"Book Antiqua,Bold"Form 6D</oddHeader>
    <oddFooter>&amp;R&amp;8Page &amp;P of &amp;N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Langer</dc:creator>
  <cp:keywords/>
  <dc:description/>
  <cp:lastModifiedBy>Nicole Gaetjens</cp:lastModifiedBy>
  <cp:lastPrinted>2018-01-26T03:16:23Z</cp:lastPrinted>
  <dcterms:created xsi:type="dcterms:W3CDTF">2000-09-06T21:45:35Z</dcterms:created>
  <dcterms:modified xsi:type="dcterms:W3CDTF">2021-11-19T22:39:17Z</dcterms:modified>
  <cp:category/>
  <cp:version/>
  <cp:contentType/>
  <cp:contentStatus/>
</cp:coreProperties>
</file>