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Volume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<sst xmlns="http://schemas.openxmlformats.org/spreadsheetml/2006/main" count="88" uniqueCount="80">
  <si>
    <t>Address</t>
  </si>
  <si>
    <t># of Units</t>
  </si>
  <si>
    <t>125 Cedar Pointe Loop</t>
  </si>
  <si>
    <t>485 Bollinger Canyon Ln.</t>
  </si>
  <si>
    <t>719 Watson Canyon Ct.</t>
  </si>
  <si>
    <t>8975 Alcosta Blvd.</t>
  </si>
  <si>
    <t>9085 Alcosta Blvd</t>
  </si>
  <si>
    <t>2100 Waterstone Pl.</t>
  </si>
  <si>
    <t>1108 Crestfield Dr.</t>
  </si>
  <si>
    <t>2200 Brookcliff Cir.</t>
  </si>
  <si>
    <t>235 Eastridge Dr.</t>
  </si>
  <si>
    <t>2731 Morgan Dr.</t>
  </si>
  <si>
    <t>100 Compton Cir.</t>
  </si>
  <si>
    <t>1002 Radiant Ln.</t>
  </si>
  <si>
    <t>1110 Harness Dr.</t>
  </si>
  <si>
    <t>1700 Promontory Ln.</t>
  </si>
  <si>
    <t>12355 Alcosta Blvd.</t>
  </si>
  <si>
    <t>9200 Alcosta Blvd.</t>
  </si>
  <si>
    <t>401 Canyon Woods Pl.</t>
  </si>
  <si>
    <t>3601 Crow Canyon Rd.</t>
  </si>
  <si>
    <t>500 Copperset Rd.</t>
  </si>
  <si>
    <t>255 Park Pl.</t>
  </si>
  <si>
    <t>145 Copper Ridge Rd</t>
  </si>
  <si>
    <t>1 Amberstone Ln.</t>
  </si>
  <si>
    <t>111 Skyline Dr.</t>
  </si>
  <si>
    <t>200 Stonepine Ln</t>
  </si>
  <si>
    <t>205 Reflections Dr.</t>
  </si>
  <si>
    <t>San Ramon Multi Family</t>
  </si>
  <si>
    <t># Bins</t>
  </si>
  <si>
    <t>Size</t>
  </si>
  <si>
    <t>Frequency</t>
  </si>
  <si>
    <t>Garbage Service</t>
  </si>
  <si>
    <t>Recycling Service</t>
  </si>
  <si>
    <t>Total Service</t>
  </si>
  <si>
    <t>% Recycling</t>
  </si>
  <si>
    <t>Cuyds/Wk</t>
  </si>
  <si>
    <t>Gallons/unit/week</t>
  </si>
  <si>
    <t>3300 Promontory Wy.</t>
  </si>
  <si>
    <t>2000 Shoreline Dr.</t>
  </si>
  <si>
    <t>1000 Canyon Village</t>
  </si>
  <si>
    <t>405 Reflections Cir</t>
  </si>
  <si>
    <t>Number of Enclosures</t>
  </si>
  <si>
    <t># Bins Per Enclosure</t>
  </si>
  <si>
    <t>4; 2 MSW &amp; 2 REC</t>
  </si>
  <si>
    <t>6 and 2 separate recycling areas</t>
  </si>
  <si>
    <t>3 or 4; 3 MSW 1 REC</t>
  </si>
  <si>
    <t>2 MSW 1 REC</t>
  </si>
  <si>
    <t>2 OR 3</t>
  </si>
  <si>
    <t>1 OR 2 MSW, 1 REC</t>
  </si>
  <si>
    <t>1 Enclosure has 2 MSW</t>
  </si>
  <si>
    <t>Rec bins are outside of enclosure</t>
  </si>
  <si>
    <t>4 or 5</t>
  </si>
  <si>
    <t>(Tenants may not have access to 1)</t>
  </si>
  <si>
    <t>2 Private MSW and 1 Rec</t>
  </si>
  <si>
    <t>Hauled to compactor</t>
  </si>
  <si>
    <t>One just rec bins</t>
  </si>
  <si>
    <t>1 MSW &amp; 2 Rec Carts</t>
  </si>
  <si>
    <t>Some with just rec</t>
  </si>
  <si>
    <r>
      <t xml:space="preserve">2 MSW and </t>
    </r>
    <r>
      <rPr>
        <sz val="10"/>
        <rFont val="Calibri"/>
        <family val="2"/>
      </rPr>
      <t>≥</t>
    </r>
    <r>
      <rPr>
        <sz val="10"/>
        <rFont val="Arial"/>
        <family val="0"/>
      </rPr>
      <t xml:space="preserve"> 3 Rec Carts</t>
    </r>
  </si>
  <si>
    <t>5 with 2 MSW only</t>
  </si>
  <si>
    <t xml:space="preserve">2000 Bellas Artes Circle </t>
  </si>
  <si>
    <t>9199 Fircrest Ln</t>
  </si>
  <si>
    <t>20709 San Ramon Valley Blvd</t>
  </si>
  <si>
    <t>477 Norris Canyon Pl.</t>
  </si>
  <si>
    <t>6-yard org in MAS did not see</t>
  </si>
  <si>
    <t xml:space="preserve">3 or 4 (1 or 2 MSW &amp; 2 rec) </t>
  </si>
  <si>
    <t>96-gallon org in MAS did not see</t>
  </si>
  <si>
    <t>4-yard org</t>
  </si>
  <si>
    <t>9000 Craydon Cir</t>
  </si>
  <si>
    <t>41 Eagle Lake Ct.</t>
  </si>
  <si>
    <t>1100 Goldenbay Ave</t>
  </si>
  <si>
    <t>1400 Goldenbay Ave</t>
  </si>
  <si>
    <t>2311 Ivy Hill Way</t>
  </si>
  <si>
    <t>assisted living</t>
  </si>
  <si>
    <t>independent</t>
  </si>
  <si>
    <t>Private MSW Carts and Rec Bin</t>
  </si>
  <si>
    <t>1 MSW, 2 REC</t>
  </si>
  <si>
    <t>1, INDIVIDUAL REC</t>
  </si>
  <si>
    <t>1500 Goldenbay Ave</t>
  </si>
  <si>
    <t>1600 Goldenbay Ave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</si>
</sst>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5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9" fontId="0" fillId="0" borderId="0" xfId="59" applyFont="1" applyBorder="1" applyAlignment="1">
      <alignment horizontal="center"/>
    </xf>
    <xf numFmtId="164" fontId="0" fillId="0" borderId="11" xfId="42" applyNumberFormat="1" applyFont="1" applyBorder="1" applyAlignment="1">
      <alignment horizontal="center"/>
    </xf>
    <xf numFmtId="164" fontId="0" fillId="0" borderId="15" xfId="42" applyNumberFormat="1" applyFont="1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1" fontId="0" fillId="0" borderId="11" xfId="42" applyNumberFormat="1" applyFont="1" applyBorder="1" applyAlignment="1">
      <alignment horizontal="center"/>
    </xf>
    <xf numFmtId="1" fontId="0" fillId="0" borderId="15" xfId="42" applyNumberFormat="1" applyFont="1" applyBorder="1" applyAlignment="1">
      <alignment horizontal="center"/>
    </xf>
    <xf numFmtId="1" fontId="0" fillId="0" borderId="22" xfId="42" applyNumberFormat="1" applyFont="1" applyBorder="1" applyAlignment="1">
      <alignment horizontal="center"/>
    </xf>
    <xf numFmtId="1" fontId="2" fillId="0" borderId="11" xfId="42" applyNumberFormat="1" applyFont="1" applyBorder="1" applyAlignment="1">
      <alignment horizontal="center"/>
    </xf>
    <xf numFmtId="1" fontId="0" fillId="0" borderId="11" xfId="42" applyNumberFormat="1" applyFont="1" applyBorder="1" applyAlignment="1">
      <alignment/>
    </xf>
    <xf numFmtId="1" fontId="0" fillId="0" borderId="0" xfId="42" applyNumberFormat="1" applyFont="1" applyAlignment="1">
      <alignment/>
    </xf>
    <xf numFmtId="1" fontId="0" fillId="0" borderId="10" xfId="42" applyNumberFormat="1" applyFont="1" applyBorder="1" applyAlignment="1">
      <alignment horizontal="center"/>
    </xf>
    <xf numFmtId="1" fontId="0" fillId="0" borderId="16" xfId="42" applyNumberFormat="1" applyFont="1" applyBorder="1" applyAlignment="1">
      <alignment horizontal="center"/>
    </xf>
    <xf numFmtId="1" fontId="0" fillId="0" borderId="0" xfId="42" applyNumberFormat="1" applyFont="1" applyFill="1" applyBorder="1" applyAlignment="1">
      <alignment horizontal="center"/>
    </xf>
    <xf numFmtId="1" fontId="0" fillId="0" borderId="11" xfId="42" applyNumberFormat="1" applyFont="1" applyFill="1" applyBorder="1" applyAlignment="1">
      <alignment horizontal="center"/>
    </xf>
    <xf numFmtId="1" fontId="0" fillId="0" borderId="17" xfId="42" applyNumberFormat="1" applyFont="1" applyBorder="1" applyAlignment="1">
      <alignment horizontal="center"/>
    </xf>
    <xf numFmtId="1" fontId="0" fillId="0" borderId="15" xfId="42" applyNumberFormat="1" applyFont="1" applyFill="1" applyBorder="1" applyAlignment="1">
      <alignment horizontal="center"/>
    </xf>
    <xf numFmtId="1" fontId="0" fillId="0" borderId="15" xfId="42" applyNumberFormat="1" applyFont="1" applyBorder="1" applyAlignment="1">
      <alignment/>
    </xf>
    <xf numFmtId="1" fontId="0" fillId="0" borderId="10" xfId="42" applyNumberFormat="1" applyFont="1" applyBorder="1" applyAlignment="1">
      <alignment/>
    </xf>
    <xf numFmtId="1" fontId="0" fillId="0" borderId="23" xfId="42" applyNumberFormat="1" applyFont="1" applyBorder="1" applyAlignment="1">
      <alignment horizontal="center"/>
    </xf>
    <xf numFmtId="1" fontId="0" fillId="0" borderId="0" xfId="42" applyNumberFormat="1" applyFont="1" applyBorder="1" applyAlignment="1">
      <alignment horizontal="center"/>
    </xf>
    <xf numFmtId="1" fontId="0" fillId="0" borderId="21" xfId="42" applyNumberFormat="1" applyFont="1" applyBorder="1" applyAlignment="1">
      <alignment horizontal="center"/>
    </xf>
    <xf numFmtId="1" fontId="0" fillId="0" borderId="11" xfId="42" applyNumberFormat="1" applyFont="1" applyBorder="1" applyAlignment="1">
      <alignment horizontal="center"/>
    </xf>
    <xf numFmtId="1" fontId="0" fillId="0" borderId="19" xfId="42" applyNumberFormat="1" applyFont="1" applyBorder="1" applyAlignment="1">
      <alignment horizontal="center"/>
    </xf>
    <xf numFmtId="1" fontId="0" fillId="0" borderId="20" xfId="42" applyNumberFormat="1" applyFont="1" applyBorder="1" applyAlignment="1">
      <alignment horizontal="center"/>
    </xf>
    <xf numFmtId="1" fontId="2" fillId="0" borderId="11" xfId="42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9" fontId="0" fillId="0" borderId="20" xfId="59" applyFont="1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21" xfId="59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9" fontId="0" fillId="0" borderId="17" xfId="59" applyFont="1" applyBorder="1" applyAlignment="1">
      <alignment horizontal="center"/>
    </xf>
    <xf numFmtId="9" fontId="0" fillId="0" borderId="16" xfId="59" applyFont="1" applyBorder="1" applyAlignment="1">
      <alignment horizontal="center"/>
    </xf>
    <xf numFmtId="9" fontId="0" fillId="0" borderId="19" xfId="59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 wrapText="1"/>
    </xf>
    <xf numFmtId="16" fontId="0" fillId="0" borderId="25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1" fontId="0" fillId="0" borderId="26" xfId="42" applyNumberFormat="1" applyFont="1" applyBorder="1" applyAlignment="1">
      <alignment horizontal="center"/>
    </xf>
    <xf numFmtId="9" fontId="0" fillId="0" borderId="27" xfId="59" applyFont="1" applyBorder="1" applyAlignment="1">
      <alignment horizontal="center"/>
    </xf>
    <xf numFmtId="9" fontId="0" fillId="0" borderId="11" xfId="59" applyFont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9" fontId="0" fillId="0" borderId="10" xfId="59" applyFont="1" applyBorder="1" applyAlignment="1">
      <alignment horizontal="center"/>
    </xf>
    <xf numFmtId="0" fontId="0" fillId="0" borderId="16" xfId="0" applyBorder="1" applyAlignment="1">
      <alignment/>
    </xf>
    <xf numFmtId="9" fontId="0" fillId="0" borderId="15" xfId="59" applyFont="1" applyBorder="1" applyAlignment="1">
      <alignment horizontal="center"/>
    </xf>
    <xf numFmtId="0" fontId="0" fillId="33" borderId="0" xfId="0" applyFill="1" applyAlignment="1">
      <alignment horizontal="center"/>
    </xf>
    <xf numFmtId="172" fontId="0" fillId="33" borderId="26" xfId="42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26" xfId="0" applyFill="1" applyBorder="1" applyAlignment="1">
      <alignment horizontal="center"/>
    </xf>
    <xf numFmtId="9" fontId="0" fillId="0" borderId="26" xfId="59" applyFont="1" applyBorder="1" applyAlignment="1">
      <alignment horizontal="center"/>
    </xf>
    <xf numFmtId="1" fontId="2" fillId="0" borderId="15" xfId="42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3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8"/>
  <sheetViews>
    <sheetView tabSelected="1" zoomScalePageLayoutView="0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4" sqref="L64"/>
    </sheetView>
  </sheetViews>
  <sheetFormatPr defaultColWidth="9.140625" defaultRowHeight="12.75"/>
  <cols>
    <col min="1" max="1" width="4.140625" style="130" customWidth="1"/>
    <col min="2" max="2" width="21.57421875" style="0" customWidth="1"/>
    <col min="3" max="3" width="15.28125" style="116" bestFit="1" customWidth="1"/>
    <col min="6" max="6" width="13.28125" style="0" customWidth="1"/>
    <col min="7" max="7" width="11.140625" style="0" customWidth="1"/>
    <col min="10" max="10" width="11.140625" style="0" customWidth="1"/>
    <col min="11" max="11" width="11.00390625" style="0" customWidth="1"/>
    <col min="12" max="12" width="12.421875" style="0" customWidth="1"/>
    <col min="13" max="13" width="10.28125" style="0" customWidth="1"/>
    <col min="14" max="14" width="11.00390625" style="0" customWidth="1"/>
    <col min="15" max="15" width="30.421875" style="20" customWidth="1"/>
    <col min="16" max="16" width="29.140625" style="20" bestFit="1" customWidth="1"/>
  </cols>
  <sheetData>
    <row r="1" ht="15.75">
      <c r="B1" s="16" t="s">
        <v>27</v>
      </c>
    </row>
    <row r="3" spans="4:14" ht="12.75"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5"/>
    </row>
    <row r="4" spans="4:15" ht="13.5" thickBot="1">
      <c r="D4" s="136" t="s">
        <v>31</v>
      </c>
      <c r="E4" s="137"/>
      <c r="F4" s="137"/>
      <c r="G4" s="137"/>
      <c r="H4" s="138" t="s">
        <v>32</v>
      </c>
      <c r="I4" s="140"/>
      <c r="J4" s="140"/>
      <c r="K4" s="140"/>
      <c r="L4" s="141"/>
      <c r="M4" s="138" t="s">
        <v>33</v>
      </c>
      <c r="N4" s="139"/>
      <c r="O4" s="91"/>
    </row>
    <row r="5" spans="2:16" ht="26.25" thickBot="1">
      <c r="B5" s="10" t="s">
        <v>0</v>
      </c>
      <c r="C5" s="85" t="s">
        <v>1</v>
      </c>
      <c r="D5" s="142" t="s">
        <v>28</v>
      </c>
      <c r="E5" s="6" t="s">
        <v>29</v>
      </c>
      <c r="F5" s="7" t="s">
        <v>30</v>
      </c>
      <c r="G5" s="7" t="s">
        <v>35</v>
      </c>
      <c r="H5" s="28" t="s">
        <v>28</v>
      </c>
      <c r="I5" s="28" t="s">
        <v>29</v>
      </c>
      <c r="J5" s="7" t="s">
        <v>30</v>
      </c>
      <c r="K5" s="8" t="s">
        <v>35</v>
      </c>
      <c r="L5" s="8" t="s">
        <v>36</v>
      </c>
      <c r="M5" s="7" t="s">
        <v>35</v>
      </c>
      <c r="N5" s="8" t="s">
        <v>34</v>
      </c>
      <c r="O5" s="102" t="s">
        <v>41</v>
      </c>
      <c r="P5" s="103" t="s">
        <v>42</v>
      </c>
    </row>
    <row r="6" spans="1:16" ht="12.75">
      <c r="A6" s="130">
        <v>1</v>
      </c>
      <c r="B6" s="29" t="s">
        <v>2</v>
      </c>
      <c r="C6" s="86">
        <v>248</v>
      </c>
      <c r="D6" s="143">
        <v>8</v>
      </c>
      <c r="E6" s="9">
        <v>4</v>
      </c>
      <c r="F6" s="17">
        <v>1</v>
      </c>
      <c r="G6" s="55">
        <f>+F6*E6*D6</f>
        <v>32</v>
      </c>
      <c r="H6" s="56">
        <v>6</v>
      </c>
      <c r="I6" s="56">
        <v>3</v>
      </c>
      <c r="J6" s="57">
        <v>1</v>
      </c>
      <c r="K6" s="56">
        <f>+J6*I6*H6</f>
        <v>18</v>
      </c>
      <c r="L6" s="55"/>
      <c r="M6" s="55"/>
      <c r="N6" s="92"/>
      <c r="O6" s="101"/>
      <c r="P6" s="101"/>
    </row>
    <row r="7" spans="2:16" ht="25.5">
      <c r="B7" s="30"/>
      <c r="C7" s="87"/>
      <c r="D7" s="143"/>
      <c r="E7" s="9"/>
      <c r="F7" s="17"/>
      <c r="G7" s="58">
        <f>+F7*E7*D7</f>
        <v>0</v>
      </c>
      <c r="H7" s="59">
        <v>2</v>
      </c>
      <c r="I7" s="59">
        <v>4</v>
      </c>
      <c r="J7" s="60">
        <v>1</v>
      </c>
      <c r="K7" s="58">
        <f>+J7*I7*H7</f>
        <v>8</v>
      </c>
      <c r="L7" s="58"/>
      <c r="M7" s="55"/>
      <c r="N7" s="92"/>
      <c r="O7" s="104" t="s">
        <v>44</v>
      </c>
      <c r="P7" s="101">
        <v>2</v>
      </c>
    </row>
    <row r="8" spans="2:16" ht="12.75">
      <c r="B8" s="30"/>
      <c r="C8" s="87"/>
      <c r="D8" s="143"/>
      <c r="E8" s="9"/>
      <c r="F8" s="17"/>
      <c r="G8" s="55">
        <f>+G7+G6</f>
        <v>32</v>
      </c>
      <c r="H8" s="61"/>
      <c r="I8" s="61"/>
      <c r="J8" s="57"/>
      <c r="K8" s="61">
        <f>+K7+K6</f>
        <v>26</v>
      </c>
      <c r="L8" s="55">
        <f>(+K8*202)/C6</f>
        <v>21.177419354838708</v>
      </c>
      <c r="M8" s="55">
        <f>+K8+G8</f>
        <v>58</v>
      </c>
      <c r="N8" s="93">
        <f>+K8/M8</f>
        <v>0.4482758620689655</v>
      </c>
      <c r="O8" s="101"/>
      <c r="P8" s="101"/>
    </row>
    <row r="9" spans="1:16" ht="12.75">
      <c r="A9" s="130">
        <v>2</v>
      </c>
      <c r="B9" s="31" t="s">
        <v>7</v>
      </c>
      <c r="C9" s="77">
        <v>400</v>
      </c>
      <c r="D9" s="144">
        <v>14</v>
      </c>
      <c r="E9" s="13">
        <v>2</v>
      </c>
      <c r="F9" s="18">
        <v>1</v>
      </c>
      <c r="G9" s="56">
        <f>+F9*E9*D9</f>
        <v>28</v>
      </c>
      <c r="H9" s="62">
        <v>10</v>
      </c>
      <c r="I9" s="56">
        <v>3</v>
      </c>
      <c r="J9" s="62">
        <v>2</v>
      </c>
      <c r="K9" s="56">
        <f>+J9*I9*H9</f>
        <v>60</v>
      </c>
      <c r="L9" s="56"/>
      <c r="M9" s="56"/>
      <c r="N9" s="94"/>
      <c r="O9" s="101"/>
      <c r="P9" s="101"/>
    </row>
    <row r="10" spans="2:16" ht="12.75">
      <c r="B10" s="32"/>
      <c r="C10" s="78"/>
      <c r="D10" s="143">
        <v>3</v>
      </c>
      <c r="E10" s="14">
        <v>3</v>
      </c>
      <c r="F10" s="3">
        <v>1</v>
      </c>
      <c r="G10" s="58">
        <f>+F10*E10*D10</f>
        <v>9</v>
      </c>
      <c r="H10" s="63">
        <v>10</v>
      </c>
      <c r="I10" s="55">
        <v>3</v>
      </c>
      <c r="J10" s="64">
        <v>2</v>
      </c>
      <c r="K10" s="58">
        <f>+J10*I10*H10</f>
        <v>60</v>
      </c>
      <c r="L10" s="55"/>
      <c r="M10" s="55"/>
      <c r="N10" s="92"/>
      <c r="O10" s="101">
        <v>10</v>
      </c>
      <c r="P10" s="101" t="s">
        <v>43</v>
      </c>
    </row>
    <row r="11" spans="2:16" ht="12.75">
      <c r="B11" s="33"/>
      <c r="C11" s="79"/>
      <c r="D11" s="145"/>
      <c r="E11" s="11"/>
      <c r="F11" s="24"/>
      <c r="G11" s="61">
        <f>+G10+G9</f>
        <v>37</v>
      </c>
      <c r="H11" s="65"/>
      <c r="I11" s="61"/>
      <c r="J11" s="65"/>
      <c r="K11" s="61">
        <f>+K10+K9</f>
        <v>120</v>
      </c>
      <c r="L11" s="61">
        <f>(+K11*202)/C9</f>
        <v>60.6</v>
      </c>
      <c r="M11" s="61">
        <f>+K11+G11</f>
        <v>157</v>
      </c>
      <c r="N11" s="95">
        <f>+K11/M11</f>
        <v>0.7643312101910829</v>
      </c>
      <c r="O11" s="101"/>
      <c r="P11" s="101"/>
    </row>
    <row r="12" spans="1:16" ht="12.75">
      <c r="A12" s="130">
        <v>3</v>
      </c>
      <c r="B12" s="31" t="s">
        <v>8</v>
      </c>
      <c r="C12" s="77">
        <v>350</v>
      </c>
      <c r="D12" s="146">
        <v>21</v>
      </c>
      <c r="E12" s="13">
        <v>3</v>
      </c>
      <c r="F12" s="21">
        <v>1</v>
      </c>
      <c r="G12" s="56">
        <f>+F12*E12*D12</f>
        <v>63</v>
      </c>
      <c r="H12" s="56">
        <v>8</v>
      </c>
      <c r="I12" s="56">
        <v>3</v>
      </c>
      <c r="J12" s="56">
        <v>1</v>
      </c>
      <c r="K12" s="56">
        <f>+J12*I12*H12</f>
        <v>24</v>
      </c>
      <c r="L12" s="56"/>
      <c r="M12" s="56"/>
      <c r="N12" s="94"/>
      <c r="O12" s="101"/>
      <c r="P12" s="101"/>
    </row>
    <row r="13" spans="2:16" ht="12.75">
      <c r="B13" s="32"/>
      <c r="C13" s="78"/>
      <c r="D13" s="147"/>
      <c r="E13" s="14"/>
      <c r="F13" s="17"/>
      <c r="G13" s="58">
        <f>+F13*E13*D13</f>
        <v>0</v>
      </c>
      <c r="H13" s="55"/>
      <c r="I13" s="55"/>
      <c r="J13" s="55"/>
      <c r="K13" s="58">
        <f>+J13*I13*H13</f>
        <v>0</v>
      </c>
      <c r="L13" s="55"/>
      <c r="M13" s="55"/>
      <c r="N13" s="92"/>
      <c r="O13" s="101">
        <v>8</v>
      </c>
      <c r="P13" s="101" t="s">
        <v>45</v>
      </c>
    </row>
    <row r="14" spans="2:16" ht="12.75">
      <c r="B14" s="33"/>
      <c r="C14" s="79"/>
      <c r="D14" s="148"/>
      <c r="E14" s="11"/>
      <c r="F14" s="19"/>
      <c r="G14" s="61">
        <f>+G13+G12</f>
        <v>63</v>
      </c>
      <c r="H14" s="61"/>
      <c r="I14" s="61"/>
      <c r="J14" s="61"/>
      <c r="K14" s="61">
        <f>+K13+K12</f>
        <v>24</v>
      </c>
      <c r="L14" s="61">
        <f>(+K14*202)/C12</f>
        <v>13.851428571428572</v>
      </c>
      <c r="M14" s="61">
        <f>+K14+G14</f>
        <v>87</v>
      </c>
      <c r="N14" s="95">
        <f>+K14/M14</f>
        <v>0.27586206896551724</v>
      </c>
      <c r="O14" s="101"/>
      <c r="P14" s="101" t="s">
        <v>46</v>
      </c>
    </row>
    <row r="15" spans="1:16" ht="12.75">
      <c r="A15" s="130">
        <v>4</v>
      </c>
      <c r="B15" s="31" t="s">
        <v>9</v>
      </c>
      <c r="C15" s="77">
        <v>266</v>
      </c>
      <c r="D15" s="146">
        <v>5</v>
      </c>
      <c r="E15" s="13">
        <v>4</v>
      </c>
      <c r="F15" s="21">
        <v>1</v>
      </c>
      <c r="G15" s="56">
        <f>+F15*E15*D15</f>
        <v>20</v>
      </c>
      <c r="H15" s="66">
        <v>5</v>
      </c>
      <c r="I15" s="66">
        <v>3</v>
      </c>
      <c r="J15" s="66">
        <v>2</v>
      </c>
      <c r="K15" s="56">
        <f>+J15*I15*H15</f>
        <v>30</v>
      </c>
      <c r="L15" s="67"/>
      <c r="M15" s="67"/>
      <c r="N15" s="96"/>
      <c r="O15" s="101"/>
      <c r="P15" s="101"/>
    </row>
    <row r="16" spans="2:16" ht="12.75">
      <c r="B16" s="12"/>
      <c r="C16" s="78"/>
      <c r="D16" s="147">
        <v>2</v>
      </c>
      <c r="E16" s="14">
        <v>3</v>
      </c>
      <c r="F16" s="17">
        <v>1</v>
      </c>
      <c r="G16" s="58">
        <f>+F16*E16*D16</f>
        <v>6</v>
      </c>
      <c r="H16" s="59"/>
      <c r="I16" s="59"/>
      <c r="J16" s="59"/>
      <c r="K16" s="58">
        <f>+J16*I16*H16</f>
        <v>0</v>
      </c>
      <c r="L16" s="59"/>
      <c r="M16" s="59"/>
      <c r="N16" s="97"/>
      <c r="O16" s="101">
        <v>6</v>
      </c>
      <c r="P16" s="101">
        <v>2</v>
      </c>
    </row>
    <row r="17" spans="2:16" ht="12.75">
      <c r="B17" s="4"/>
      <c r="C17" s="83"/>
      <c r="D17" s="149"/>
      <c r="E17" s="4"/>
      <c r="F17" s="19"/>
      <c r="G17" s="61">
        <f>+G16+G15</f>
        <v>26</v>
      </c>
      <c r="H17" s="68"/>
      <c r="I17" s="68"/>
      <c r="J17" s="68"/>
      <c r="K17" s="61">
        <f>+K16+K15</f>
        <v>30</v>
      </c>
      <c r="L17" s="61">
        <f>(+K17*202)/C15</f>
        <v>22.781954887218046</v>
      </c>
      <c r="M17" s="61">
        <f>+K17+G17</f>
        <v>56</v>
      </c>
      <c r="N17" s="95">
        <f>+K17/M17</f>
        <v>0.5357142857142857</v>
      </c>
      <c r="O17" s="101"/>
      <c r="P17" s="101"/>
    </row>
    <row r="18" spans="1:16" ht="14.25" customHeight="1">
      <c r="A18" s="130">
        <v>5</v>
      </c>
      <c r="B18" s="35" t="s">
        <v>3</v>
      </c>
      <c r="C18" s="88">
        <v>86</v>
      </c>
      <c r="D18" s="150">
        <v>3</v>
      </c>
      <c r="E18" s="34">
        <v>3</v>
      </c>
      <c r="F18" s="21">
        <v>1</v>
      </c>
      <c r="G18" s="56">
        <f>+F18*E18*D18</f>
        <v>9</v>
      </c>
      <c r="H18" s="56">
        <v>3</v>
      </c>
      <c r="I18" s="56">
        <v>4</v>
      </c>
      <c r="J18" s="56">
        <v>2</v>
      </c>
      <c r="K18" s="56">
        <f>+J18*I18*H18</f>
        <v>24</v>
      </c>
      <c r="L18" s="56"/>
      <c r="M18" s="56"/>
      <c r="N18" s="18"/>
      <c r="O18" s="101"/>
      <c r="P18" s="101"/>
    </row>
    <row r="19" spans="2:16" ht="12.75">
      <c r="B19" s="5"/>
      <c r="C19" s="90"/>
      <c r="D19" s="151"/>
      <c r="E19" s="5"/>
      <c r="F19" s="17"/>
      <c r="G19" s="58">
        <f>+F19*E19*D19</f>
        <v>0</v>
      </c>
      <c r="H19" s="55"/>
      <c r="I19" s="55"/>
      <c r="J19" s="55"/>
      <c r="K19" s="58">
        <f>+J19*I19*H19</f>
        <v>0</v>
      </c>
      <c r="L19" s="55"/>
      <c r="M19" s="55"/>
      <c r="N19" s="22"/>
      <c r="O19" s="101">
        <v>3</v>
      </c>
      <c r="P19" s="101">
        <v>2</v>
      </c>
    </row>
    <row r="20" spans="2:16" ht="12.75">
      <c r="B20" s="37"/>
      <c r="C20" s="82"/>
      <c r="D20" s="152"/>
      <c r="E20" s="37"/>
      <c r="F20" s="19"/>
      <c r="G20" s="61">
        <f>+G19+G18</f>
        <v>9</v>
      </c>
      <c r="H20" s="61"/>
      <c r="I20" s="61"/>
      <c r="J20" s="61"/>
      <c r="K20" s="61">
        <f>+K19+K18</f>
        <v>24</v>
      </c>
      <c r="L20" s="61">
        <f>(+K20*202)/C18</f>
        <v>56.372093023255815</v>
      </c>
      <c r="M20" s="61">
        <f>+K20+G20</f>
        <v>33</v>
      </c>
      <c r="N20" s="95">
        <f>+K20/M20</f>
        <v>0.7272727272727273</v>
      </c>
      <c r="O20" s="101"/>
      <c r="P20" s="101"/>
    </row>
    <row r="21" spans="1:16" ht="15" customHeight="1">
      <c r="A21" s="130">
        <v>6</v>
      </c>
      <c r="B21" s="35" t="s">
        <v>4</v>
      </c>
      <c r="C21" s="88">
        <v>160</v>
      </c>
      <c r="D21" s="150">
        <v>6</v>
      </c>
      <c r="E21" s="34">
        <v>3</v>
      </c>
      <c r="F21" s="21">
        <v>1</v>
      </c>
      <c r="G21" s="56">
        <f>+F21*E21*D21</f>
        <v>18</v>
      </c>
      <c r="H21" s="56">
        <v>5</v>
      </c>
      <c r="I21" s="56">
        <v>4</v>
      </c>
      <c r="J21" s="69">
        <v>2</v>
      </c>
      <c r="K21" s="56">
        <f>+J21*I21*H21</f>
        <v>40</v>
      </c>
      <c r="L21" s="69"/>
      <c r="M21" s="69"/>
      <c r="N21" s="18"/>
      <c r="O21" s="101"/>
      <c r="P21" s="101"/>
    </row>
    <row r="22" spans="2:16" ht="11.25" customHeight="1">
      <c r="B22" s="5"/>
      <c r="C22" s="90"/>
      <c r="D22" s="151"/>
      <c r="E22" s="5"/>
      <c r="F22" s="17"/>
      <c r="G22" s="58">
        <f>+F22*E22*D22</f>
        <v>0</v>
      </c>
      <c r="H22" s="55"/>
      <c r="I22" s="55"/>
      <c r="J22" s="57"/>
      <c r="K22" s="55">
        <f>+J22*I22*H22</f>
        <v>0</v>
      </c>
      <c r="L22" s="57"/>
      <c r="M22" s="57"/>
      <c r="N22" s="22"/>
      <c r="O22" s="101">
        <v>5</v>
      </c>
      <c r="P22" s="101">
        <v>2</v>
      </c>
    </row>
    <row r="23" spans="2:16" ht="13.5" customHeight="1">
      <c r="B23" s="23"/>
      <c r="C23" s="81"/>
      <c r="D23" s="153"/>
      <c r="E23" s="23"/>
      <c r="F23" s="17"/>
      <c r="G23" s="58">
        <f>+F23*E23*D23</f>
        <v>0</v>
      </c>
      <c r="H23" s="55"/>
      <c r="I23" s="55"/>
      <c r="J23" s="55"/>
      <c r="K23" s="58">
        <f>+J23*I23*H23</f>
        <v>0</v>
      </c>
      <c r="L23" s="55"/>
      <c r="M23" s="55"/>
      <c r="N23" s="92"/>
      <c r="O23" s="101"/>
      <c r="P23" s="101" t="s">
        <v>49</v>
      </c>
    </row>
    <row r="24" spans="2:16" ht="12.75" customHeight="1">
      <c r="B24" s="38"/>
      <c r="C24" s="89"/>
      <c r="D24" s="149"/>
      <c r="E24" s="4"/>
      <c r="F24" s="19"/>
      <c r="G24" s="61">
        <f>SUM(G21:G23)</f>
        <v>18</v>
      </c>
      <c r="H24" s="61"/>
      <c r="I24" s="61"/>
      <c r="J24" s="61"/>
      <c r="K24" s="61">
        <f>SUM(K21:K23)</f>
        <v>40</v>
      </c>
      <c r="L24" s="61">
        <f>(+K24*202)/C21</f>
        <v>50.5</v>
      </c>
      <c r="M24" s="61">
        <f>+K24+G24</f>
        <v>58</v>
      </c>
      <c r="N24" s="95">
        <f>+K24/M24</f>
        <v>0.6896551724137931</v>
      </c>
      <c r="O24" s="101"/>
      <c r="P24" s="101" t="s">
        <v>50</v>
      </c>
    </row>
    <row r="25" spans="1:16" ht="13.5" customHeight="1">
      <c r="A25" s="130">
        <v>7</v>
      </c>
      <c r="B25" s="35" t="s">
        <v>10</v>
      </c>
      <c r="C25" s="88">
        <v>188</v>
      </c>
      <c r="D25" s="154">
        <v>7</v>
      </c>
      <c r="E25" s="40">
        <v>4</v>
      </c>
      <c r="F25" s="21">
        <v>1</v>
      </c>
      <c r="G25" s="56">
        <f>+F25*E25*D25</f>
        <v>28</v>
      </c>
      <c r="H25" s="56">
        <v>7</v>
      </c>
      <c r="I25" s="53">
        <v>4</v>
      </c>
      <c r="J25" s="56">
        <v>1</v>
      </c>
      <c r="K25" s="56">
        <f>+J25*I25*H25</f>
        <v>28</v>
      </c>
      <c r="L25" s="56"/>
      <c r="M25" s="56"/>
      <c r="N25" s="18"/>
      <c r="O25" s="101"/>
      <c r="P25" s="101"/>
    </row>
    <row r="26" spans="2:16" ht="13.5" customHeight="1">
      <c r="B26" s="17"/>
      <c r="C26" s="81"/>
      <c r="D26" s="155"/>
      <c r="E26" s="39"/>
      <c r="F26" s="17">
        <v>1</v>
      </c>
      <c r="G26" s="58">
        <f>+F26*E26*D26</f>
        <v>0</v>
      </c>
      <c r="H26" s="55"/>
      <c r="I26" s="55"/>
      <c r="J26" s="55"/>
      <c r="K26" s="58">
        <f>+J26*I26*H26</f>
        <v>0</v>
      </c>
      <c r="L26" s="55"/>
      <c r="M26" s="55"/>
      <c r="N26" s="22"/>
      <c r="O26" s="101">
        <v>7</v>
      </c>
      <c r="P26" s="101">
        <v>2</v>
      </c>
    </row>
    <row r="27" spans="2:16" ht="13.5" customHeight="1">
      <c r="B27" s="38"/>
      <c r="C27" s="89"/>
      <c r="D27" s="156"/>
      <c r="E27" s="38"/>
      <c r="F27" s="19"/>
      <c r="G27" s="61">
        <f>+G26+G25</f>
        <v>28</v>
      </c>
      <c r="H27" s="61"/>
      <c r="I27" s="61"/>
      <c r="J27" s="61"/>
      <c r="K27" s="61">
        <f>+K26+K25</f>
        <v>28</v>
      </c>
      <c r="L27" s="61">
        <f>(+K27*202)/C25</f>
        <v>30.085106382978722</v>
      </c>
      <c r="M27" s="61">
        <f>+K27+G27</f>
        <v>56</v>
      </c>
      <c r="N27" s="98">
        <f>+K27/M27</f>
        <v>0.5</v>
      </c>
      <c r="O27" s="101"/>
      <c r="P27" s="101"/>
    </row>
    <row r="28" spans="2:16" ht="12.75" hidden="1">
      <c r="B28" s="23"/>
      <c r="C28" s="81"/>
      <c r="D28" s="3"/>
      <c r="E28" s="3"/>
      <c r="F28" s="22"/>
      <c r="G28" s="70"/>
      <c r="H28" s="70"/>
      <c r="I28" s="70"/>
      <c r="J28" s="70"/>
      <c r="K28" s="70"/>
      <c r="L28" s="70"/>
      <c r="M28" s="70"/>
      <c r="N28" s="22"/>
      <c r="O28" s="101"/>
      <c r="P28" s="101"/>
    </row>
    <row r="29" spans="1:16" ht="12.75">
      <c r="A29" s="130">
        <v>8</v>
      </c>
      <c r="B29" s="35" t="s">
        <v>38</v>
      </c>
      <c r="C29" s="88">
        <v>462</v>
      </c>
      <c r="D29" s="154">
        <v>12</v>
      </c>
      <c r="E29" s="40">
        <v>4</v>
      </c>
      <c r="F29" s="21">
        <v>1</v>
      </c>
      <c r="G29" s="56">
        <f>+F29*E29*D29</f>
        <v>48</v>
      </c>
      <c r="H29" s="40">
        <v>3</v>
      </c>
      <c r="I29" s="40">
        <v>1</v>
      </c>
      <c r="J29" s="21">
        <v>2</v>
      </c>
      <c r="K29" s="56">
        <f>+J29*I29*H29</f>
        <v>6</v>
      </c>
      <c r="L29" s="69"/>
      <c r="M29" s="56"/>
      <c r="N29" s="94"/>
      <c r="O29" s="101"/>
      <c r="P29" s="101"/>
    </row>
    <row r="30" spans="2:16" ht="12.75">
      <c r="B30" s="30"/>
      <c r="C30" s="87"/>
      <c r="D30" s="151">
        <v>6</v>
      </c>
      <c r="E30" s="5">
        <v>3</v>
      </c>
      <c r="F30" s="17">
        <v>1</v>
      </c>
      <c r="G30" s="75">
        <f>+F30*E30*D30</f>
        <v>18</v>
      </c>
      <c r="H30" s="5">
        <v>8</v>
      </c>
      <c r="I30" s="5">
        <v>2</v>
      </c>
      <c r="J30" s="17">
        <v>2</v>
      </c>
      <c r="K30" s="55">
        <f>+J30*I30*H30</f>
        <v>32</v>
      </c>
      <c r="L30" s="57"/>
      <c r="M30" s="55"/>
      <c r="N30" s="92"/>
      <c r="O30" s="101">
        <v>19</v>
      </c>
      <c r="P30" s="101">
        <v>2</v>
      </c>
    </row>
    <row r="31" spans="2:16" ht="12.75">
      <c r="B31" s="30"/>
      <c r="C31" s="87"/>
      <c r="D31" s="151">
        <v>1</v>
      </c>
      <c r="E31" s="5">
        <v>2</v>
      </c>
      <c r="F31" s="17">
        <v>1</v>
      </c>
      <c r="G31" s="75">
        <f>+F31*E31*D31</f>
        <v>2</v>
      </c>
      <c r="H31" s="5">
        <v>2</v>
      </c>
      <c r="I31" s="5">
        <v>3</v>
      </c>
      <c r="J31" s="17">
        <v>2</v>
      </c>
      <c r="K31" s="55">
        <f>+J31*I31*H31</f>
        <v>12</v>
      </c>
      <c r="L31" s="57"/>
      <c r="M31" s="55"/>
      <c r="N31" s="92"/>
      <c r="O31" s="101"/>
      <c r="P31" s="101"/>
    </row>
    <row r="32" spans="2:16" ht="12.75">
      <c r="B32" s="30"/>
      <c r="C32" s="87"/>
      <c r="D32" s="151"/>
      <c r="E32" s="5"/>
      <c r="F32" s="17"/>
      <c r="G32" s="58"/>
      <c r="H32" s="5">
        <v>6</v>
      </c>
      <c r="I32" s="5">
        <v>4</v>
      </c>
      <c r="J32" s="17">
        <v>2</v>
      </c>
      <c r="K32" s="58">
        <f>+J32*I32*H32</f>
        <v>48</v>
      </c>
      <c r="L32" s="57"/>
      <c r="M32" s="55"/>
      <c r="N32" s="92"/>
      <c r="O32" s="101"/>
      <c r="P32" s="101"/>
    </row>
    <row r="33" spans="2:16" ht="12.75">
      <c r="B33" s="36"/>
      <c r="C33" s="83"/>
      <c r="D33" s="156"/>
      <c r="E33" s="38"/>
      <c r="F33" s="19"/>
      <c r="G33" s="61">
        <f>+G29+G30+G31+G32</f>
        <v>68</v>
      </c>
      <c r="H33" s="38"/>
      <c r="I33" s="38"/>
      <c r="J33" s="19"/>
      <c r="K33" s="61">
        <f>+K29+K30+K31+K32</f>
        <v>98</v>
      </c>
      <c r="L33" s="61">
        <f>(+K33*202)/C29</f>
        <v>42.84848484848485</v>
      </c>
      <c r="M33" s="61">
        <f>+K33+G33</f>
        <v>166</v>
      </c>
      <c r="N33" s="98">
        <f>+K33/M33</f>
        <v>0.5903614457831325</v>
      </c>
      <c r="O33" s="101"/>
      <c r="P33" s="101"/>
    </row>
    <row r="34" spans="1:16" ht="12.75">
      <c r="A34" s="130">
        <v>9</v>
      </c>
      <c r="B34" s="30" t="s">
        <v>11</v>
      </c>
      <c r="C34" s="87">
        <v>44</v>
      </c>
      <c r="D34" s="151">
        <v>4</v>
      </c>
      <c r="E34" s="5">
        <v>2</v>
      </c>
      <c r="F34" s="17">
        <v>1</v>
      </c>
      <c r="G34" s="55">
        <f>+F34*E34*D34</f>
        <v>8</v>
      </c>
      <c r="H34" s="55">
        <v>4</v>
      </c>
      <c r="I34" s="55">
        <v>2</v>
      </c>
      <c r="J34" s="55">
        <v>1</v>
      </c>
      <c r="K34" s="55">
        <f>+J34*I34*H34</f>
        <v>8</v>
      </c>
      <c r="L34" s="55"/>
      <c r="M34" s="55"/>
      <c r="N34" s="92"/>
      <c r="O34" s="101"/>
      <c r="P34" s="101"/>
    </row>
    <row r="35" spans="2:16" ht="13.5" customHeight="1">
      <c r="B35" s="5"/>
      <c r="C35" s="90"/>
      <c r="D35" s="151"/>
      <c r="E35" s="5"/>
      <c r="F35" s="17"/>
      <c r="G35" s="58">
        <f>+F35*E35*D35</f>
        <v>0</v>
      </c>
      <c r="H35" s="55"/>
      <c r="I35" s="55"/>
      <c r="J35" s="55"/>
      <c r="K35" s="58">
        <f>+J35*I35*H35</f>
        <v>0</v>
      </c>
      <c r="L35" s="55"/>
      <c r="M35" s="55"/>
      <c r="N35" s="92"/>
      <c r="O35" s="101">
        <v>11</v>
      </c>
      <c r="P35" s="101">
        <v>2</v>
      </c>
    </row>
    <row r="36" spans="2:16" ht="12.75">
      <c r="B36" s="37"/>
      <c r="C36" s="82"/>
      <c r="D36" s="152"/>
      <c r="E36" s="37"/>
      <c r="F36" s="19"/>
      <c r="G36" s="61">
        <f>+G35+G34</f>
        <v>8</v>
      </c>
      <c r="H36" s="61"/>
      <c r="I36" s="61"/>
      <c r="J36" s="61"/>
      <c r="K36" s="61">
        <f>+K35+K34</f>
        <v>8</v>
      </c>
      <c r="L36" s="61">
        <f>(+K36*202)/C34</f>
        <v>36.72727272727273</v>
      </c>
      <c r="M36" s="61">
        <f>+K36+G36</f>
        <v>16</v>
      </c>
      <c r="N36" s="98">
        <f>+K36/M36</f>
        <v>0.5</v>
      </c>
      <c r="O36" s="101"/>
      <c r="P36" s="101"/>
    </row>
    <row r="37" spans="1:16" ht="12.75">
      <c r="A37" s="130">
        <v>10</v>
      </c>
      <c r="B37" s="43" t="s">
        <v>12</v>
      </c>
      <c r="C37" s="84">
        <v>104</v>
      </c>
      <c r="D37" s="157">
        <v>1</v>
      </c>
      <c r="E37" s="25">
        <v>2</v>
      </c>
      <c r="F37" s="21">
        <v>1</v>
      </c>
      <c r="G37" s="58">
        <f>+F37*E37*D37</f>
        <v>2</v>
      </c>
      <c r="H37" s="56">
        <v>1</v>
      </c>
      <c r="I37" s="56">
        <v>3</v>
      </c>
      <c r="J37" s="56">
        <v>2</v>
      </c>
      <c r="K37" s="56">
        <f>+J37*I37*H37</f>
        <v>6</v>
      </c>
      <c r="L37" s="70"/>
      <c r="M37" s="56"/>
      <c r="N37" s="94"/>
      <c r="O37" s="101"/>
      <c r="P37" s="101"/>
    </row>
    <row r="38" spans="2:16" ht="12.75">
      <c r="B38" s="5"/>
      <c r="C38" s="90"/>
      <c r="D38" s="153">
        <v>4</v>
      </c>
      <c r="E38" s="58">
        <v>3</v>
      </c>
      <c r="F38" s="17">
        <v>1</v>
      </c>
      <c r="G38" s="58">
        <f>+F38*E38*D38</f>
        <v>12</v>
      </c>
      <c r="H38" s="55">
        <v>1</v>
      </c>
      <c r="I38" s="55">
        <v>3</v>
      </c>
      <c r="J38" s="55">
        <v>2</v>
      </c>
      <c r="K38" s="58">
        <f>+J38*I38*H38</f>
        <v>6</v>
      </c>
      <c r="L38" s="70"/>
      <c r="M38" s="55"/>
      <c r="N38" s="92"/>
      <c r="O38" s="101">
        <v>7</v>
      </c>
      <c r="P38" s="101">
        <v>1</v>
      </c>
    </row>
    <row r="39" spans="2:16" ht="12.75">
      <c r="B39" s="38"/>
      <c r="C39" s="89"/>
      <c r="D39" s="156"/>
      <c r="E39" s="38"/>
      <c r="F39" s="19"/>
      <c r="G39" s="61">
        <f>+G38+G37</f>
        <v>14</v>
      </c>
      <c r="H39" s="61"/>
      <c r="I39" s="61"/>
      <c r="J39" s="61"/>
      <c r="K39" s="61">
        <f>+K38+K37</f>
        <v>12</v>
      </c>
      <c r="L39" s="71">
        <f>(+K39*202)/C37</f>
        <v>23.307692307692307</v>
      </c>
      <c r="M39" s="61">
        <f>+K39+G39</f>
        <v>26</v>
      </c>
      <c r="N39" s="95">
        <f>+K39/M39</f>
        <v>0.46153846153846156</v>
      </c>
      <c r="O39" s="101"/>
      <c r="P39" s="101"/>
    </row>
    <row r="40" spans="1:16" ht="12.75">
      <c r="A40" s="130">
        <v>11</v>
      </c>
      <c r="B40" s="44" t="s">
        <v>13</v>
      </c>
      <c r="C40" s="80">
        <v>120</v>
      </c>
      <c r="D40" s="151">
        <v>2</v>
      </c>
      <c r="E40" s="2">
        <v>3</v>
      </c>
      <c r="F40" s="17">
        <v>1</v>
      </c>
      <c r="G40" s="58">
        <f>+F40*E40*D40</f>
        <v>6</v>
      </c>
      <c r="H40" s="56">
        <v>4</v>
      </c>
      <c r="I40" s="56">
        <v>2</v>
      </c>
      <c r="J40" s="56">
        <v>1</v>
      </c>
      <c r="K40" s="56">
        <f>+J40*I40*H40</f>
        <v>8</v>
      </c>
      <c r="L40" s="56"/>
      <c r="M40" s="70"/>
      <c r="N40" s="94"/>
      <c r="O40" s="101"/>
      <c r="P40" s="101"/>
    </row>
    <row r="41" spans="2:16" ht="12.75">
      <c r="B41" s="5"/>
      <c r="C41" s="90"/>
      <c r="D41" s="151">
        <v>3</v>
      </c>
      <c r="E41" s="2">
        <v>4</v>
      </c>
      <c r="F41" s="17">
        <v>1</v>
      </c>
      <c r="G41" s="58">
        <f>+F41*E41*D41</f>
        <v>12</v>
      </c>
      <c r="H41" s="55">
        <v>1</v>
      </c>
      <c r="I41" s="55">
        <v>1</v>
      </c>
      <c r="J41" s="55">
        <v>1</v>
      </c>
      <c r="K41" s="55">
        <f>+J41*I41*H41</f>
        <v>1</v>
      </c>
      <c r="L41" s="55"/>
      <c r="M41" s="70"/>
      <c r="N41" s="92"/>
      <c r="O41" s="105" t="s">
        <v>51</v>
      </c>
      <c r="P41" s="101">
        <v>2</v>
      </c>
    </row>
    <row r="42" spans="2:16" ht="12.75">
      <c r="B42" s="5"/>
      <c r="C42" s="90"/>
      <c r="D42" s="151"/>
      <c r="E42" s="2"/>
      <c r="F42" s="17"/>
      <c r="G42" s="58">
        <f>+F42*E42*D42</f>
        <v>0</v>
      </c>
      <c r="H42" s="55"/>
      <c r="I42" s="55"/>
      <c r="J42" s="55"/>
      <c r="K42" s="58">
        <v>0</v>
      </c>
      <c r="L42" s="55"/>
      <c r="M42" s="70"/>
      <c r="N42" s="92"/>
      <c r="O42" s="101" t="s">
        <v>52</v>
      </c>
      <c r="P42" s="101"/>
    </row>
    <row r="43" spans="2:16" ht="12.75">
      <c r="B43" s="38"/>
      <c r="C43" s="89"/>
      <c r="D43" s="156"/>
      <c r="E43" s="42"/>
      <c r="F43" s="19"/>
      <c r="G43" s="61">
        <f>SUM(G40:G42)</f>
        <v>18</v>
      </c>
      <c r="H43" s="61"/>
      <c r="I43" s="61"/>
      <c r="J43" s="61"/>
      <c r="K43" s="61">
        <f>SUM(K40:K42)</f>
        <v>9</v>
      </c>
      <c r="L43" s="61">
        <f>(+K43*202)/C40</f>
        <v>15.15</v>
      </c>
      <c r="M43" s="65">
        <f>+K43+G43</f>
        <v>27</v>
      </c>
      <c r="N43" s="95">
        <f>+K43/M43</f>
        <v>0.3333333333333333</v>
      </c>
      <c r="O43" s="101"/>
      <c r="P43" s="101"/>
    </row>
    <row r="44" spans="1:16" ht="12.75">
      <c r="A44" s="130">
        <v>12</v>
      </c>
      <c r="B44" s="44" t="s">
        <v>39</v>
      </c>
      <c r="C44" s="80">
        <v>268</v>
      </c>
      <c r="D44" s="154">
        <v>8</v>
      </c>
      <c r="E44" s="41">
        <v>4</v>
      </c>
      <c r="F44" s="21">
        <v>1</v>
      </c>
      <c r="G44" s="56">
        <f>+F44*E44*D44</f>
        <v>32</v>
      </c>
      <c r="H44" s="56">
        <v>8</v>
      </c>
      <c r="I44" s="56">
        <v>4</v>
      </c>
      <c r="J44" s="56">
        <v>2</v>
      </c>
      <c r="K44" s="56">
        <f>+J44*I44*H44</f>
        <v>64</v>
      </c>
      <c r="L44" s="56"/>
      <c r="M44" s="70"/>
      <c r="N44" s="94"/>
      <c r="O44" s="101"/>
      <c r="P44" s="101"/>
    </row>
    <row r="45" spans="2:16" ht="12.75">
      <c r="B45" s="5"/>
      <c r="C45" s="90"/>
      <c r="D45" s="151"/>
      <c r="E45" s="2"/>
      <c r="F45" s="17"/>
      <c r="G45" s="58">
        <f>+F45*E45*D45</f>
        <v>0</v>
      </c>
      <c r="H45" s="55"/>
      <c r="I45" s="55"/>
      <c r="J45" s="55"/>
      <c r="K45" s="55"/>
      <c r="L45" s="55"/>
      <c r="M45" s="70"/>
      <c r="N45" s="92"/>
      <c r="O45" s="101">
        <v>8</v>
      </c>
      <c r="P45" s="101">
        <v>2</v>
      </c>
    </row>
    <row r="46" spans="2:16" ht="12.75">
      <c r="B46" s="38"/>
      <c r="C46" s="89"/>
      <c r="D46" s="156"/>
      <c r="E46" s="42"/>
      <c r="F46" s="19"/>
      <c r="G46" s="61">
        <f>SUM(G44:G45)</f>
        <v>32</v>
      </c>
      <c r="H46" s="61"/>
      <c r="I46" s="61"/>
      <c r="J46" s="61"/>
      <c r="K46" s="61">
        <f>SUM(K44:K45)</f>
        <v>64</v>
      </c>
      <c r="L46" s="61">
        <f>(+K46*202)/C44</f>
        <v>48.23880597014925</v>
      </c>
      <c r="M46" s="65">
        <f>+K46+G46</f>
        <v>96</v>
      </c>
      <c r="N46" s="95">
        <f>+K46/M46</f>
        <v>0.6666666666666666</v>
      </c>
      <c r="O46" s="101"/>
      <c r="P46" s="101"/>
    </row>
    <row r="47" spans="1:16" ht="12.75">
      <c r="A47" s="130">
        <v>13</v>
      </c>
      <c r="B47" s="43" t="s">
        <v>14</v>
      </c>
      <c r="C47" s="84">
        <v>132</v>
      </c>
      <c r="D47" s="154">
        <v>16</v>
      </c>
      <c r="E47" s="40">
        <v>3</v>
      </c>
      <c r="F47" s="21">
        <v>1</v>
      </c>
      <c r="G47" s="56">
        <f>+F47*E47*D47</f>
        <v>48</v>
      </c>
      <c r="H47" s="56">
        <v>14</v>
      </c>
      <c r="I47" s="56">
        <v>2</v>
      </c>
      <c r="J47" s="56">
        <v>1</v>
      </c>
      <c r="K47" s="56">
        <f>+J47*I47*H47</f>
        <v>28</v>
      </c>
      <c r="L47" s="56"/>
      <c r="M47" s="56"/>
      <c r="N47" s="94"/>
      <c r="O47" s="101"/>
      <c r="P47" s="101"/>
    </row>
    <row r="48" spans="2:16" ht="12.75">
      <c r="B48" s="30"/>
      <c r="C48" s="87"/>
      <c r="D48" s="151"/>
      <c r="E48" s="5"/>
      <c r="F48" s="17"/>
      <c r="G48" s="58">
        <f>+F48*E48*D48</f>
        <v>0</v>
      </c>
      <c r="H48" s="55"/>
      <c r="I48" s="55"/>
      <c r="J48" s="55"/>
      <c r="K48" s="58">
        <f>+J48*I48*H48</f>
        <v>0</v>
      </c>
      <c r="L48" s="55"/>
      <c r="M48" s="55"/>
      <c r="N48" s="92"/>
      <c r="O48" s="101">
        <v>31</v>
      </c>
      <c r="P48" s="101">
        <v>1</v>
      </c>
    </row>
    <row r="49" spans="2:16" ht="12.75">
      <c r="B49" s="36"/>
      <c r="C49" s="83"/>
      <c r="D49" s="156"/>
      <c r="E49" s="38"/>
      <c r="F49" s="19"/>
      <c r="G49" s="61">
        <f>+G48+G47</f>
        <v>48</v>
      </c>
      <c r="H49" s="61"/>
      <c r="I49" s="61"/>
      <c r="J49" s="61"/>
      <c r="K49" s="61">
        <f>+K48+K47</f>
        <v>28</v>
      </c>
      <c r="L49" s="61">
        <f>(+K49*202)/C44</f>
        <v>21.104477611940297</v>
      </c>
      <c r="M49" s="61">
        <f>+K49+G49</f>
        <v>76</v>
      </c>
      <c r="N49" s="95">
        <f>+K49/M49</f>
        <v>0.3684210526315789</v>
      </c>
      <c r="O49" s="101"/>
      <c r="P49" s="101"/>
    </row>
    <row r="50" spans="1:16" ht="12.75">
      <c r="A50" s="130">
        <v>14</v>
      </c>
      <c r="B50" s="43" t="s">
        <v>15</v>
      </c>
      <c r="C50" s="84">
        <v>400</v>
      </c>
      <c r="D50" s="154">
        <v>1</v>
      </c>
      <c r="E50" s="40">
        <v>2</v>
      </c>
      <c r="F50" s="21">
        <v>1</v>
      </c>
      <c r="G50" s="56">
        <f>+F50*E50*D50</f>
        <v>2</v>
      </c>
      <c r="H50" s="56">
        <v>7</v>
      </c>
      <c r="I50" s="56">
        <v>2</v>
      </c>
      <c r="J50" s="56">
        <v>2</v>
      </c>
      <c r="K50" s="56">
        <f>+J50*I50*H50</f>
        <v>28</v>
      </c>
      <c r="L50" s="56"/>
      <c r="M50" s="56"/>
      <c r="N50" s="94"/>
      <c r="O50" s="101"/>
      <c r="P50" s="101"/>
    </row>
    <row r="51" spans="2:16" ht="12.75">
      <c r="B51" s="30"/>
      <c r="C51" s="87"/>
      <c r="D51" s="151"/>
      <c r="E51" s="5"/>
      <c r="F51" s="17"/>
      <c r="G51" s="58">
        <f>+F51*E51*D51</f>
        <v>0</v>
      </c>
      <c r="H51" s="55">
        <v>1</v>
      </c>
      <c r="I51" s="55">
        <v>6</v>
      </c>
      <c r="J51" s="55">
        <v>2</v>
      </c>
      <c r="K51" s="58">
        <f>+J51*I51*H51</f>
        <v>12</v>
      </c>
      <c r="L51" s="55"/>
      <c r="M51" s="55"/>
      <c r="N51" s="92"/>
      <c r="O51" s="101">
        <v>8</v>
      </c>
      <c r="P51" s="101">
        <v>3</v>
      </c>
    </row>
    <row r="52" spans="2:16" ht="12.75">
      <c r="B52" s="36"/>
      <c r="C52" s="83"/>
      <c r="D52" s="156"/>
      <c r="E52" s="38"/>
      <c r="F52" s="19"/>
      <c r="G52" s="61">
        <f>+G51+G50</f>
        <v>2</v>
      </c>
      <c r="H52" s="61"/>
      <c r="I52" s="61"/>
      <c r="J52" s="61"/>
      <c r="K52" s="61">
        <f>+K51+K50</f>
        <v>40</v>
      </c>
      <c r="L52" s="61">
        <f>(+K52*202)/C50</f>
        <v>20.2</v>
      </c>
      <c r="M52" s="61">
        <f>+K52+G52</f>
        <v>42</v>
      </c>
      <c r="N52" s="95">
        <f>+K52/M52</f>
        <v>0.9523809523809523</v>
      </c>
      <c r="O52" s="101"/>
      <c r="P52" s="101" t="s">
        <v>53</v>
      </c>
    </row>
    <row r="53" spans="1:16" ht="12.75">
      <c r="A53" s="130">
        <v>15</v>
      </c>
      <c r="B53" s="43" t="s">
        <v>37</v>
      </c>
      <c r="C53" s="84">
        <v>306</v>
      </c>
      <c r="D53" s="154">
        <v>1</v>
      </c>
      <c r="E53" s="40">
        <v>20</v>
      </c>
      <c r="F53" s="21">
        <v>3</v>
      </c>
      <c r="G53" s="56">
        <f>+F53*E53*D53</f>
        <v>60</v>
      </c>
      <c r="H53" s="56">
        <v>5</v>
      </c>
      <c r="I53" s="56">
        <v>3</v>
      </c>
      <c r="J53" s="56">
        <v>1</v>
      </c>
      <c r="K53" s="56">
        <f>+J53*I53*H53</f>
        <v>15</v>
      </c>
      <c r="L53" s="56"/>
      <c r="M53" s="56"/>
      <c r="N53" s="94"/>
      <c r="O53" s="101"/>
      <c r="P53" s="101"/>
    </row>
    <row r="54" spans="2:16" ht="12.75">
      <c r="B54" s="30"/>
      <c r="C54" s="87"/>
      <c r="D54" s="151"/>
      <c r="E54" s="5"/>
      <c r="F54" s="17"/>
      <c r="G54" s="58">
        <f>+F54*E54*D54</f>
        <v>0</v>
      </c>
      <c r="H54" s="55"/>
      <c r="I54" s="55"/>
      <c r="J54" s="55"/>
      <c r="K54" s="58">
        <f>+J54*I54*H54</f>
        <v>0</v>
      </c>
      <c r="L54" s="55"/>
      <c r="M54" s="55"/>
      <c r="N54" s="92"/>
      <c r="O54" s="101">
        <v>5</v>
      </c>
      <c r="P54" s="101">
        <v>3</v>
      </c>
    </row>
    <row r="55" spans="2:16" ht="12.75">
      <c r="B55" s="36"/>
      <c r="C55" s="83"/>
      <c r="D55" s="156"/>
      <c r="E55" s="38"/>
      <c r="F55" s="19"/>
      <c r="G55" s="61">
        <f>+G54+G53</f>
        <v>60</v>
      </c>
      <c r="H55" s="61"/>
      <c r="I55" s="61"/>
      <c r="J55" s="61"/>
      <c r="K55" s="61">
        <f>+K54+K53</f>
        <v>15</v>
      </c>
      <c r="L55" s="61">
        <f>(+K55*202)/C53</f>
        <v>9.901960784313726</v>
      </c>
      <c r="M55" s="61">
        <f>+K55+G55</f>
        <v>75</v>
      </c>
      <c r="N55" s="95">
        <f>+K55/M55</f>
        <v>0.2</v>
      </c>
      <c r="O55" s="101" t="s">
        <v>54</v>
      </c>
      <c r="P55" s="101" t="s">
        <v>53</v>
      </c>
    </row>
    <row r="56" spans="1:16" ht="12.75">
      <c r="A56" s="130">
        <v>16</v>
      </c>
      <c r="B56" s="35" t="s">
        <v>5</v>
      </c>
      <c r="C56" s="88">
        <v>165</v>
      </c>
      <c r="D56" s="154">
        <v>1</v>
      </c>
      <c r="E56" s="40">
        <v>15</v>
      </c>
      <c r="F56" s="21">
        <v>3</v>
      </c>
      <c r="G56" s="56">
        <f>+F56*E56*D56</f>
        <v>45</v>
      </c>
      <c r="H56" s="56">
        <v>4</v>
      </c>
      <c r="I56" s="56">
        <v>4</v>
      </c>
      <c r="J56" s="56">
        <v>2</v>
      </c>
      <c r="K56" s="56">
        <f>+J56*I56*H56</f>
        <v>32</v>
      </c>
      <c r="L56" s="56"/>
      <c r="M56" s="56"/>
      <c r="N56" s="18"/>
      <c r="O56" s="101"/>
      <c r="P56" s="101"/>
    </row>
    <row r="57" spans="2:16" ht="12.75">
      <c r="B57" s="30"/>
      <c r="C57" s="87"/>
      <c r="D57" s="151"/>
      <c r="E57" s="5"/>
      <c r="F57" s="17"/>
      <c r="G57" s="58">
        <f>+F57*E57*D57</f>
        <v>0</v>
      </c>
      <c r="H57" s="55"/>
      <c r="I57" s="55"/>
      <c r="J57" s="55"/>
      <c r="K57" s="58">
        <f>+J57*I57*H57</f>
        <v>0</v>
      </c>
      <c r="L57" s="55"/>
      <c r="M57" s="55"/>
      <c r="N57" s="22"/>
      <c r="O57" s="101">
        <v>4</v>
      </c>
      <c r="P57" s="106" t="s">
        <v>75</v>
      </c>
    </row>
    <row r="58" spans="2:16" ht="12.75">
      <c r="B58" s="36"/>
      <c r="C58" s="83"/>
      <c r="D58" s="156"/>
      <c r="E58" s="38"/>
      <c r="F58" s="19"/>
      <c r="G58" s="61">
        <f>+G57+G56</f>
        <v>45</v>
      </c>
      <c r="H58" s="61"/>
      <c r="I58" s="61"/>
      <c r="J58" s="61"/>
      <c r="K58" s="61">
        <f>+K57+K56</f>
        <v>32</v>
      </c>
      <c r="L58" s="61">
        <f>(+K58*202)/C56</f>
        <v>39.17575757575757</v>
      </c>
      <c r="M58" s="61">
        <f>+K58+G58</f>
        <v>77</v>
      </c>
      <c r="N58" s="98">
        <f>+K58/M58</f>
        <v>0.4155844155844156</v>
      </c>
      <c r="O58" s="101"/>
      <c r="P58" s="101"/>
    </row>
    <row r="59" spans="1:16" ht="12.75">
      <c r="A59" s="130">
        <v>17</v>
      </c>
      <c r="B59" s="43" t="s">
        <v>6</v>
      </c>
      <c r="C59" s="84">
        <v>124</v>
      </c>
      <c r="D59" s="154">
        <v>4</v>
      </c>
      <c r="E59" s="40">
        <v>3</v>
      </c>
      <c r="F59" s="21">
        <v>2</v>
      </c>
      <c r="G59" s="56">
        <f>+F59*E59*D59</f>
        <v>24</v>
      </c>
      <c r="H59" s="62">
        <v>4</v>
      </c>
      <c r="I59" s="56">
        <v>2</v>
      </c>
      <c r="J59" s="56">
        <v>1</v>
      </c>
      <c r="K59" s="56">
        <f>+J59*I59*H59</f>
        <v>8</v>
      </c>
      <c r="L59" s="56"/>
      <c r="M59" s="56"/>
      <c r="N59" s="99"/>
      <c r="O59" s="101"/>
      <c r="P59" s="101"/>
    </row>
    <row r="60" spans="2:16" ht="12.75">
      <c r="B60" s="30"/>
      <c r="C60" s="87"/>
      <c r="D60" s="151"/>
      <c r="E60" s="5"/>
      <c r="F60" s="17"/>
      <c r="G60" s="58">
        <f>+F60*E60*D60</f>
        <v>0</v>
      </c>
      <c r="H60" s="70"/>
      <c r="I60" s="55"/>
      <c r="J60" s="55"/>
      <c r="K60" s="58">
        <f>+J60*I60*H60</f>
        <v>0</v>
      </c>
      <c r="L60" s="55"/>
      <c r="M60" s="55"/>
      <c r="N60" s="51"/>
      <c r="O60" s="101">
        <v>4</v>
      </c>
      <c r="P60" s="101">
        <v>2</v>
      </c>
    </row>
    <row r="61" spans="2:16" ht="12.75">
      <c r="B61" s="36"/>
      <c r="C61" s="83"/>
      <c r="D61" s="156"/>
      <c r="E61" s="38"/>
      <c r="F61" s="19"/>
      <c r="G61" s="61">
        <f>+G60+G59</f>
        <v>24</v>
      </c>
      <c r="H61" s="65"/>
      <c r="I61" s="61"/>
      <c r="J61" s="61"/>
      <c r="K61" s="61">
        <f>+K60+K59</f>
        <v>8</v>
      </c>
      <c r="L61" s="61">
        <f>(+K61*202)/C59</f>
        <v>13.03225806451613</v>
      </c>
      <c r="M61" s="61">
        <f>+K61+G61</f>
        <v>32</v>
      </c>
      <c r="N61" s="98">
        <f>+K61/M61</f>
        <v>0.25</v>
      </c>
      <c r="O61" s="101"/>
      <c r="P61" s="101"/>
    </row>
    <row r="62" spans="1:16" ht="12.75">
      <c r="A62" s="130">
        <v>18</v>
      </c>
      <c r="B62" s="35" t="s">
        <v>16</v>
      </c>
      <c r="C62" s="88">
        <v>416</v>
      </c>
      <c r="D62" s="154">
        <v>15</v>
      </c>
      <c r="E62" s="40">
        <v>4</v>
      </c>
      <c r="F62" s="21">
        <v>2</v>
      </c>
      <c r="G62" s="56">
        <f>+F62*E62*D62</f>
        <v>120</v>
      </c>
      <c r="H62" s="56">
        <v>5</v>
      </c>
      <c r="I62" s="56">
        <v>3</v>
      </c>
      <c r="J62" s="56">
        <v>1</v>
      </c>
      <c r="K62" s="56">
        <f>+J62*I62*H62</f>
        <v>15</v>
      </c>
      <c r="L62" s="56"/>
      <c r="M62" s="56"/>
      <c r="N62" s="100"/>
      <c r="O62" s="101"/>
      <c r="P62" s="101"/>
    </row>
    <row r="63" spans="2:16" ht="12.75">
      <c r="B63" s="30"/>
      <c r="C63" s="87"/>
      <c r="D63" s="151">
        <v>10</v>
      </c>
      <c r="E63" s="5">
        <v>4</v>
      </c>
      <c r="F63" s="17">
        <v>1</v>
      </c>
      <c r="G63" s="58">
        <f>+F63*E63*D63</f>
        <v>40</v>
      </c>
      <c r="H63" s="55"/>
      <c r="I63" s="55"/>
      <c r="J63" s="55"/>
      <c r="K63" s="58">
        <f>+J63*I63*H63</f>
        <v>0</v>
      </c>
      <c r="L63" s="55"/>
      <c r="M63" s="55"/>
      <c r="N63" s="93"/>
      <c r="O63" s="101">
        <v>10</v>
      </c>
      <c r="P63" s="101">
        <v>2</v>
      </c>
    </row>
    <row r="64" spans="2:16" ht="12.75">
      <c r="B64" s="36"/>
      <c r="C64" s="83"/>
      <c r="D64" s="156"/>
      <c r="E64" s="38"/>
      <c r="F64" s="19"/>
      <c r="G64" s="61">
        <f>+G63+G62</f>
        <v>160</v>
      </c>
      <c r="H64" s="61"/>
      <c r="I64" s="61"/>
      <c r="J64" s="61"/>
      <c r="K64" s="61">
        <f>+K63+K62</f>
        <v>15</v>
      </c>
      <c r="L64" s="61">
        <f>(+K64*202)/C62</f>
        <v>7.283653846153846</v>
      </c>
      <c r="M64" s="61">
        <f>+K64+G64</f>
        <v>175</v>
      </c>
      <c r="N64" s="95">
        <f>+K64/M64</f>
        <v>0.08571428571428572</v>
      </c>
      <c r="O64" s="101"/>
      <c r="P64" s="101" t="s">
        <v>59</v>
      </c>
    </row>
    <row r="65" spans="1:16" ht="12.75">
      <c r="A65" s="130">
        <v>19</v>
      </c>
      <c r="B65" s="35" t="s">
        <v>17</v>
      </c>
      <c r="C65" s="88">
        <v>60</v>
      </c>
      <c r="D65" s="154">
        <v>1</v>
      </c>
      <c r="E65" s="40">
        <v>4</v>
      </c>
      <c r="F65" s="21">
        <v>3</v>
      </c>
      <c r="G65" s="56">
        <f>+F65*E65*D65</f>
        <v>12</v>
      </c>
      <c r="H65" s="56">
        <v>1</v>
      </c>
      <c r="I65" s="56">
        <v>4</v>
      </c>
      <c r="J65" s="56">
        <v>1</v>
      </c>
      <c r="K65" s="56">
        <f>+J65*I65*H65</f>
        <v>4</v>
      </c>
      <c r="L65" s="56"/>
      <c r="M65" s="56"/>
      <c r="N65" s="99"/>
      <c r="O65" s="101"/>
      <c r="P65" s="101"/>
    </row>
    <row r="66" spans="2:16" ht="12.75">
      <c r="B66" s="30"/>
      <c r="C66" s="87"/>
      <c r="D66" s="151"/>
      <c r="E66" s="5"/>
      <c r="F66" s="17"/>
      <c r="G66" s="58">
        <f>+F66*E66*D66</f>
        <v>0</v>
      </c>
      <c r="H66" s="55"/>
      <c r="I66" s="55"/>
      <c r="J66" s="55"/>
      <c r="K66" s="58">
        <f>+J66*I66*H66</f>
        <v>0</v>
      </c>
      <c r="L66" s="55"/>
      <c r="M66" s="55"/>
      <c r="N66" s="51"/>
      <c r="O66" s="101">
        <v>1</v>
      </c>
      <c r="P66" s="101">
        <v>2</v>
      </c>
    </row>
    <row r="67" spans="2:16" ht="12.75">
      <c r="B67" s="36"/>
      <c r="C67" s="83"/>
      <c r="D67" s="156"/>
      <c r="E67" s="38"/>
      <c r="F67" s="19"/>
      <c r="G67" s="61">
        <f>+G66+G65</f>
        <v>12</v>
      </c>
      <c r="H67" s="61"/>
      <c r="I67" s="61"/>
      <c r="J67" s="61"/>
      <c r="K67" s="61">
        <f>+K66+K65</f>
        <v>4</v>
      </c>
      <c r="L67" s="61">
        <f>(+K67*202)/C65</f>
        <v>13.466666666666667</v>
      </c>
      <c r="M67" s="61">
        <f>+K67+G67</f>
        <v>16</v>
      </c>
      <c r="N67" s="95">
        <f>+K67/M67</f>
        <v>0.25</v>
      </c>
      <c r="O67" s="101"/>
      <c r="P67" s="101"/>
    </row>
    <row r="68" spans="1:16" ht="12.75">
      <c r="A68" s="130">
        <v>20</v>
      </c>
      <c r="B68" s="35" t="s">
        <v>40</v>
      </c>
      <c r="C68" s="88">
        <v>200</v>
      </c>
      <c r="D68" s="154">
        <v>4</v>
      </c>
      <c r="E68" s="40">
        <v>4</v>
      </c>
      <c r="F68" s="21">
        <v>2</v>
      </c>
      <c r="G68" s="56">
        <f>+F68*E68*D68</f>
        <v>32</v>
      </c>
      <c r="H68" s="56">
        <v>4</v>
      </c>
      <c r="I68" s="53">
        <v>4</v>
      </c>
      <c r="J68" s="56">
        <v>2</v>
      </c>
      <c r="K68" s="56">
        <f>+J68*I68*H68</f>
        <v>32</v>
      </c>
      <c r="L68" s="56"/>
      <c r="M68" s="56"/>
      <c r="N68" s="100"/>
      <c r="O68" s="101"/>
      <c r="P68" s="101"/>
    </row>
    <row r="69" spans="2:16" ht="12.75">
      <c r="B69" s="30"/>
      <c r="C69" s="87"/>
      <c r="D69" s="151"/>
      <c r="E69" s="5"/>
      <c r="F69" s="17"/>
      <c r="G69" s="58">
        <f>+F69*E69*D69</f>
        <v>0</v>
      </c>
      <c r="H69" s="55"/>
      <c r="I69" s="52"/>
      <c r="J69" s="55"/>
      <c r="K69" s="58">
        <f>+J69*I69*H69</f>
        <v>0</v>
      </c>
      <c r="L69" s="55"/>
      <c r="M69" s="55"/>
      <c r="N69" s="93"/>
      <c r="O69" s="101">
        <v>4</v>
      </c>
      <c r="P69" s="101">
        <v>2</v>
      </c>
    </row>
    <row r="70" spans="2:16" ht="12.75">
      <c r="B70" s="36"/>
      <c r="C70" s="83"/>
      <c r="D70" s="156"/>
      <c r="E70" s="38"/>
      <c r="F70" s="19"/>
      <c r="G70" s="61">
        <f>+G69+G68</f>
        <v>32</v>
      </c>
      <c r="H70" s="61"/>
      <c r="I70" s="54"/>
      <c r="J70" s="61"/>
      <c r="K70" s="61">
        <f>+K69+K68</f>
        <v>32</v>
      </c>
      <c r="L70" s="61">
        <f>(+K70*202)/C68</f>
        <v>32.32</v>
      </c>
      <c r="M70" s="61">
        <f>+K70+G70</f>
        <v>64</v>
      </c>
      <c r="N70" s="95">
        <f>+K70/M70</f>
        <v>0.5</v>
      </c>
      <c r="O70" s="101"/>
      <c r="P70" s="101"/>
    </row>
    <row r="71" spans="1:25" ht="12.75">
      <c r="A71" s="130">
        <v>21</v>
      </c>
      <c r="B71" s="44" t="s">
        <v>26</v>
      </c>
      <c r="C71" s="84">
        <v>184</v>
      </c>
      <c r="D71" s="154">
        <v>5</v>
      </c>
      <c r="E71" s="40">
        <v>3</v>
      </c>
      <c r="F71" s="21">
        <v>2</v>
      </c>
      <c r="G71" s="56">
        <f>+F71*E71*D71</f>
        <v>30</v>
      </c>
      <c r="H71" s="56">
        <v>5</v>
      </c>
      <c r="I71" s="53">
        <v>3</v>
      </c>
      <c r="J71" s="56">
        <v>2</v>
      </c>
      <c r="K71" s="56">
        <f>+J71*I71*H71</f>
        <v>30</v>
      </c>
      <c r="L71" s="56"/>
      <c r="M71" s="56"/>
      <c r="N71" s="100"/>
      <c r="O71" s="101"/>
      <c r="P71" s="101"/>
      <c r="Q71" s="1"/>
      <c r="R71" s="1"/>
      <c r="S71" s="1"/>
      <c r="T71" s="1"/>
      <c r="U71" s="1"/>
      <c r="V71" s="1"/>
      <c r="W71" s="1"/>
      <c r="X71" s="1"/>
      <c r="Y71" s="1"/>
    </row>
    <row r="72" spans="2:16" ht="12.75">
      <c r="B72" s="30"/>
      <c r="C72" s="87"/>
      <c r="D72" s="151"/>
      <c r="E72" s="5"/>
      <c r="F72" s="17"/>
      <c r="G72" s="58">
        <f>+F72*E72*D72</f>
        <v>0</v>
      </c>
      <c r="H72" s="55"/>
      <c r="I72" s="55"/>
      <c r="J72" s="55"/>
      <c r="K72" s="58">
        <f>+J72*I72*H72</f>
        <v>0</v>
      </c>
      <c r="L72" s="55"/>
      <c r="M72" s="55"/>
      <c r="N72" s="93"/>
      <c r="O72" s="101">
        <v>5</v>
      </c>
      <c r="P72" s="101">
        <v>2</v>
      </c>
    </row>
    <row r="73" spans="2:16" ht="12.75">
      <c r="B73" s="36"/>
      <c r="C73" s="83"/>
      <c r="D73" s="156"/>
      <c r="E73" s="38"/>
      <c r="F73" s="19"/>
      <c r="G73" s="61">
        <f>+G72+G71</f>
        <v>30</v>
      </c>
      <c r="H73" s="61"/>
      <c r="I73" s="61"/>
      <c r="J73" s="61"/>
      <c r="K73" s="61">
        <f>+K72+K71</f>
        <v>30</v>
      </c>
      <c r="L73" s="61">
        <f>(+K73*202)/C71</f>
        <v>32.93478260869565</v>
      </c>
      <c r="M73" s="61">
        <f>+K73+G73</f>
        <v>60</v>
      </c>
      <c r="N73" s="95">
        <f>+K73/M73</f>
        <v>0.5</v>
      </c>
      <c r="O73" s="101"/>
      <c r="P73" s="101"/>
    </row>
    <row r="74" spans="1:16" ht="20.25" customHeight="1">
      <c r="A74" s="130">
        <v>22</v>
      </c>
      <c r="B74" s="43" t="s">
        <v>22</v>
      </c>
      <c r="C74" s="84">
        <v>248</v>
      </c>
      <c r="D74" s="154">
        <v>5</v>
      </c>
      <c r="E74" s="40">
        <v>3</v>
      </c>
      <c r="F74" s="21">
        <v>1</v>
      </c>
      <c r="G74" s="56">
        <f>+F74*E74*D74</f>
        <v>15</v>
      </c>
      <c r="H74" s="56">
        <v>9</v>
      </c>
      <c r="I74" s="56">
        <v>4</v>
      </c>
      <c r="J74" s="56">
        <v>1</v>
      </c>
      <c r="K74" s="56">
        <f>+J74*I74*H74</f>
        <v>36</v>
      </c>
      <c r="L74" s="125"/>
      <c r="M74" s="114"/>
      <c r="N74" s="115"/>
      <c r="O74" s="101"/>
      <c r="P74" s="101"/>
    </row>
    <row r="75" spans="2:16" ht="20.25" customHeight="1">
      <c r="B75" s="45"/>
      <c r="C75" s="90"/>
      <c r="D75" s="151">
        <v>6</v>
      </c>
      <c r="E75" s="5">
        <v>4</v>
      </c>
      <c r="F75" s="17">
        <v>1</v>
      </c>
      <c r="G75" s="55">
        <f>+F75*E75*D75</f>
        <v>24</v>
      </c>
      <c r="H75" s="55">
        <v>2</v>
      </c>
      <c r="I75" s="55">
        <v>4</v>
      </c>
      <c r="J75" s="55">
        <v>1</v>
      </c>
      <c r="K75" s="55">
        <f>+J75*I75*H75</f>
        <v>8</v>
      </c>
      <c r="L75" s="55">
        <f>+K74*202/C74</f>
        <v>29.322580645161292</v>
      </c>
      <c r="M75" s="55">
        <f>+K74+G74</f>
        <v>51</v>
      </c>
      <c r="N75" s="111"/>
      <c r="O75" s="101">
        <v>11</v>
      </c>
      <c r="P75" s="101">
        <v>2</v>
      </c>
    </row>
    <row r="76" spans="2:16" ht="20.25" customHeight="1">
      <c r="B76" s="112"/>
      <c r="C76" s="89"/>
      <c r="D76" s="156"/>
      <c r="E76" s="38"/>
      <c r="F76" s="19"/>
      <c r="G76" s="61">
        <f>+G75+G74</f>
        <v>39</v>
      </c>
      <c r="H76" s="61"/>
      <c r="I76" s="61"/>
      <c r="J76" s="61"/>
      <c r="K76" s="61">
        <f>+K75+K74</f>
        <v>44</v>
      </c>
      <c r="L76" s="61">
        <f>(+K76*202)/C74</f>
        <v>35.83870967741935</v>
      </c>
      <c r="M76" s="61">
        <f>+K76+G76</f>
        <v>83</v>
      </c>
      <c r="N76" s="113">
        <f>+K76/M76</f>
        <v>0.5301204819277109</v>
      </c>
      <c r="O76" s="101"/>
      <c r="P76" s="101"/>
    </row>
    <row r="77" spans="1:16" ht="12.75">
      <c r="A77" s="130">
        <v>23</v>
      </c>
      <c r="B77" s="44" t="s">
        <v>23</v>
      </c>
      <c r="C77" s="80">
        <v>250</v>
      </c>
      <c r="D77" s="154">
        <v>10</v>
      </c>
      <c r="E77" s="40">
        <v>3</v>
      </c>
      <c r="F77" s="21">
        <v>1</v>
      </c>
      <c r="G77" s="56">
        <f>+F77*E77*D77</f>
        <v>30</v>
      </c>
      <c r="H77" s="56">
        <v>10</v>
      </c>
      <c r="I77" s="56">
        <v>3</v>
      </c>
      <c r="J77" s="56">
        <v>2</v>
      </c>
      <c r="K77" s="56">
        <f>+J77*I77*H77</f>
        <v>60</v>
      </c>
      <c r="L77" s="56"/>
      <c r="M77" s="56"/>
      <c r="N77" s="94"/>
      <c r="O77" s="101"/>
      <c r="P77" s="101"/>
    </row>
    <row r="78" spans="2:16" ht="12.75">
      <c r="B78" s="23"/>
      <c r="C78" s="81"/>
      <c r="D78" s="151"/>
      <c r="E78" s="5"/>
      <c r="F78" s="17"/>
      <c r="G78" s="58">
        <f>+F78*E78*D78</f>
        <v>0</v>
      </c>
      <c r="H78" s="55"/>
      <c r="I78" s="55"/>
      <c r="J78" s="55"/>
      <c r="K78" s="58">
        <f>+J78*I78*H78</f>
        <v>0</v>
      </c>
      <c r="L78" s="55"/>
      <c r="M78" s="55"/>
      <c r="N78" s="92"/>
      <c r="O78" s="101">
        <v>6</v>
      </c>
      <c r="P78" s="101" t="s">
        <v>47</v>
      </c>
    </row>
    <row r="79" spans="2:16" ht="12.75">
      <c r="B79" s="37"/>
      <c r="C79" s="82"/>
      <c r="D79" s="156"/>
      <c r="E79" s="38"/>
      <c r="F79" s="19"/>
      <c r="G79" s="61">
        <f>+G78+G77</f>
        <v>30</v>
      </c>
      <c r="H79" s="61"/>
      <c r="I79" s="61"/>
      <c r="J79" s="61"/>
      <c r="K79" s="61">
        <f>+K78+K77</f>
        <v>60</v>
      </c>
      <c r="L79" s="61">
        <f>(+K79*202)/C77</f>
        <v>48.48</v>
      </c>
      <c r="M79" s="61">
        <f>+K79+G79</f>
        <v>90</v>
      </c>
      <c r="N79" s="95">
        <f>+K79/M79</f>
        <v>0.6666666666666666</v>
      </c>
      <c r="O79" s="101"/>
      <c r="P79" s="101" t="s">
        <v>48</v>
      </c>
    </row>
    <row r="80" spans="1:16" ht="12.75">
      <c r="A80" s="130">
        <v>24</v>
      </c>
      <c r="B80" s="43" t="s">
        <v>24</v>
      </c>
      <c r="C80" s="84">
        <v>36</v>
      </c>
      <c r="D80" s="154">
        <v>2</v>
      </c>
      <c r="E80" s="40">
        <v>4</v>
      </c>
      <c r="F80" s="21">
        <v>1</v>
      </c>
      <c r="G80" s="56">
        <f>+F80*E80*D80</f>
        <v>8</v>
      </c>
      <c r="H80" s="56">
        <v>1</v>
      </c>
      <c r="I80" s="56">
        <v>4</v>
      </c>
      <c r="J80" s="56">
        <v>1</v>
      </c>
      <c r="K80" s="56">
        <f>+J80*I80*H80</f>
        <v>4</v>
      </c>
      <c r="L80" s="56"/>
      <c r="M80" s="56"/>
      <c r="N80" s="94"/>
      <c r="O80" s="101"/>
      <c r="P80" s="101"/>
    </row>
    <row r="81" spans="2:16" ht="12.75">
      <c r="B81" s="46"/>
      <c r="C81" s="81"/>
      <c r="D81" s="151">
        <v>2</v>
      </c>
      <c r="E81" s="5">
        <v>4</v>
      </c>
      <c r="F81" s="17">
        <v>1</v>
      </c>
      <c r="G81" s="58">
        <f>+F81*E81*D81</f>
        <v>8</v>
      </c>
      <c r="H81" s="55"/>
      <c r="I81" s="55"/>
      <c r="J81" s="55"/>
      <c r="K81" s="58">
        <f>+J81*I81*H81</f>
        <v>0</v>
      </c>
      <c r="L81" s="55"/>
      <c r="M81" s="55"/>
      <c r="N81" s="92"/>
      <c r="O81" s="101">
        <v>2</v>
      </c>
      <c r="P81" s="101">
        <v>2</v>
      </c>
    </row>
    <row r="82" spans="2:16" ht="12.75">
      <c r="B82" s="47"/>
      <c r="C82" s="82"/>
      <c r="D82" s="156"/>
      <c r="E82" s="38"/>
      <c r="F82" s="19"/>
      <c r="G82" s="61">
        <f>+G81+G80</f>
        <v>16</v>
      </c>
      <c r="H82" s="61"/>
      <c r="I82" s="61"/>
      <c r="J82" s="61"/>
      <c r="K82" s="61">
        <f>+K81+K80</f>
        <v>4</v>
      </c>
      <c r="L82" s="61">
        <f>(+K82*202)/C80</f>
        <v>22.444444444444443</v>
      </c>
      <c r="M82" s="61">
        <f>+K82+G82</f>
        <v>20</v>
      </c>
      <c r="N82" s="95">
        <f>+K82/M82</f>
        <v>0.2</v>
      </c>
      <c r="O82" s="101"/>
      <c r="P82" s="101"/>
    </row>
    <row r="83" spans="1:16" ht="12.75">
      <c r="A83" s="130">
        <v>25</v>
      </c>
      <c r="B83" s="43" t="s">
        <v>25</v>
      </c>
      <c r="C83" s="84">
        <v>44</v>
      </c>
      <c r="D83" s="154">
        <v>2</v>
      </c>
      <c r="E83" s="40">
        <v>4</v>
      </c>
      <c r="F83" s="21">
        <v>1</v>
      </c>
      <c r="G83" s="56">
        <f>+F83*E83*D83</f>
        <v>8</v>
      </c>
      <c r="H83" s="56">
        <v>1</v>
      </c>
      <c r="I83" s="56">
        <v>4</v>
      </c>
      <c r="J83" s="56">
        <v>1</v>
      </c>
      <c r="K83" s="56">
        <f>+J83*I83*H83</f>
        <v>4</v>
      </c>
      <c r="L83" s="56"/>
      <c r="M83" s="56"/>
      <c r="N83" s="94"/>
      <c r="O83" s="101"/>
      <c r="P83" s="101"/>
    </row>
    <row r="84" spans="2:16" ht="12.75">
      <c r="B84" s="23"/>
      <c r="C84" s="81"/>
      <c r="D84" s="151"/>
      <c r="E84" s="5"/>
      <c r="F84" s="17"/>
      <c r="G84" s="58">
        <f>+F84*E84*D84</f>
        <v>0</v>
      </c>
      <c r="H84" s="55">
        <v>1</v>
      </c>
      <c r="I84" s="55">
        <v>3</v>
      </c>
      <c r="J84" s="55">
        <v>1</v>
      </c>
      <c r="K84" s="58">
        <f>+J84*I84*H84</f>
        <v>3</v>
      </c>
      <c r="L84" s="55"/>
      <c r="M84" s="55"/>
      <c r="N84" s="92"/>
      <c r="O84" s="101">
        <v>2</v>
      </c>
      <c r="P84" s="101">
        <v>2</v>
      </c>
    </row>
    <row r="85" spans="2:16" ht="12.75">
      <c r="B85" s="37"/>
      <c r="C85" s="82"/>
      <c r="D85" s="156"/>
      <c r="E85" s="38"/>
      <c r="F85" s="19"/>
      <c r="G85" s="61">
        <f>+G84+G83</f>
        <v>8</v>
      </c>
      <c r="H85" s="61"/>
      <c r="I85" s="61"/>
      <c r="J85" s="61"/>
      <c r="K85" s="61">
        <f>+K84+K83</f>
        <v>7</v>
      </c>
      <c r="L85" s="61">
        <f>(+K85*202)/C83</f>
        <v>32.13636363636363</v>
      </c>
      <c r="M85" s="61">
        <f>+K85+G85</f>
        <v>15</v>
      </c>
      <c r="N85" s="95">
        <f>+K85/M85</f>
        <v>0.4666666666666667</v>
      </c>
      <c r="O85" s="101"/>
      <c r="P85" s="101"/>
    </row>
    <row r="86" spans="1:16" ht="12.75">
      <c r="A86" s="130">
        <v>26</v>
      </c>
      <c r="B86" s="43" t="s">
        <v>18</v>
      </c>
      <c r="C86" s="84">
        <v>192</v>
      </c>
      <c r="D86" s="154">
        <v>7</v>
      </c>
      <c r="E86" s="40">
        <v>4</v>
      </c>
      <c r="F86" s="21">
        <v>1</v>
      </c>
      <c r="G86" s="56">
        <f>+F86*E86*D86</f>
        <v>28</v>
      </c>
      <c r="H86" s="56">
        <v>7</v>
      </c>
      <c r="I86" s="56">
        <v>4</v>
      </c>
      <c r="J86" s="56">
        <v>1</v>
      </c>
      <c r="K86" s="56">
        <f>+J86*I86*H86</f>
        <v>28</v>
      </c>
      <c r="L86" s="56"/>
      <c r="M86" s="56"/>
      <c r="N86" s="94"/>
      <c r="O86" s="101"/>
      <c r="P86" s="101"/>
    </row>
    <row r="87" spans="2:16" ht="12.75">
      <c r="B87" s="23"/>
      <c r="C87" s="81"/>
      <c r="D87" s="151"/>
      <c r="E87" s="5"/>
      <c r="F87" s="17"/>
      <c r="G87" s="58">
        <f>+F87*E87*D87</f>
        <v>0</v>
      </c>
      <c r="H87" s="55"/>
      <c r="I87" s="55"/>
      <c r="J87" s="55"/>
      <c r="K87" s="58">
        <f>+J87*I87*H87</f>
        <v>0</v>
      </c>
      <c r="L87" s="55"/>
      <c r="M87" s="55"/>
      <c r="N87" s="92"/>
      <c r="O87" s="101">
        <v>7</v>
      </c>
      <c r="P87" s="101">
        <v>2</v>
      </c>
    </row>
    <row r="88" spans="2:16" ht="12.75">
      <c r="B88" s="37"/>
      <c r="C88" s="82"/>
      <c r="D88" s="156"/>
      <c r="E88" s="38"/>
      <c r="F88" s="19"/>
      <c r="G88" s="61">
        <f>+G87+G86</f>
        <v>28</v>
      </c>
      <c r="H88" s="61"/>
      <c r="I88" s="61"/>
      <c r="J88" s="61"/>
      <c r="K88" s="61">
        <f>+K87+K86</f>
        <v>28</v>
      </c>
      <c r="L88" s="61">
        <f>(+K88*202)/C86</f>
        <v>29.458333333333332</v>
      </c>
      <c r="M88" s="61">
        <f>+K88+G88</f>
        <v>56</v>
      </c>
      <c r="N88" s="95">
        <f>+K88/M88</f>
        <v>0.5</v>
      </c>
      <c r="O88" s="101"/>
      <c r="P88" s="101"/>
    </row>
    <row r="89" spans="1:16" ht="12.75">
      <c r="A89" s="130">
        <v>27</v>
      </c>
      <c r="B89" s="43" t="s">
        <v>19</v>
      </c>
      <c r="C89" s="84">
        <v>170</v>
      </c>
      <c r="D89" s="154">
        <v>4</v>
      </c>
      <c r="E89" s="40">
        <v>4</v>
      </c>
      <c r="F89" s="21">
        <v>1</v>
      </c>
      <c r="G89" s="56">
        <f>+F89*E89*D89</f>
        <v>16</v>
      </c>
      <c r="H89" s="56">
        <v>4</v>
      </c>
      <c r="I89" s="56">
        <v>2</v>
      </c>
      <c r="J89" s="56">
        <v>1</v>
      </c>
      <c r="K89" s="56">
        <f>+J89*I89*H89</f>
        <v>8</v>
      </c>
      <c r="L89" s="56"/>
      <c r="M89" s="56"/>
      <c r="N89" s="100"/>
      <c r="O89" s="101"/>
      <c r="P89" s="101"/>
    </row>
    <row r="90" spans="2:16" ht="12.75">
      <c r="B90" s="23"/>
      <c r="C90" s="81"/>
      <c r="D90" s="151">
        <v>1</v>
      </c>
      <c r="E90" s="5">
        <v>3</v>
      </c>
      <c r="F90" s="17">
        <v>1</v>
      </c>
      <c r="G90" s="75">
        <f>+F90*E90*D90</f>
        <v>3</v>
      </c>
      <c r="H90" s="55">
        <v>5</v>
      </c>
      <c r="I90" s="55">
        <v>3</v>
      </c>
      <c r="J90" s="55">
        <v>1</v>
      </c>
      <c r="K90" s="75">
        <f>+J90*I90*H90</f>
        <v>15</v>
      </c>
      <c r="L90" s="55"/>
      <c r="M90" s="55"/>
      <c r="N90" s="93"/>
      <c r="O90" s="101"/>
      <c r="P90" s="101"/>
    </row>
    <row r="91" spans="2:16" ht="12.75">
      <c r="B91" s="23"/>
      <c r="C91" s="81"/>
      <c r="D91" s="151">
        <v>1</v>
      </c>
      <c r="E91" s="5">
        <v>2</v>
      </c>
      <c r="F91" s="17">
        <v>1</v>
      </c>
      <c r="G91" s="75">
        <f>+F91*E91*D91</f>
        <v>2</v>
      </c>
      <c r="H91" s="55"/>
      <c r="I91" s="55"/>
      <c r="J91" s="55"/>
      <c r="K91" s="75"/>
      <c r="L91" s="55"/>
      <c r="M91" s="55"/>
      <c r="N91" s="93"/>
      <c r="O91" s="101">
        <v>8</v>
      </c>
      <c r="P91" s="101">
        <v>2</v>
      </c>
    </row>
    <row r="92" spans="2:15" ht="12.75">
      <c r="B92" s="23"/>
      <c r="C92" s="81"/>
      <c r="D92" s="151">
        <v>1</v>
      </c>
      <c r="E92" s="5">
        <v>3</v>
      </c>
      <c r="F92" s="17">
        <v>1</v>
      </c>
      <c r="G92" s="75">
        <f>+F92*E92*D92</f>
        <v>3</v>
      </c>
      <c r="H92" s="55"/>
      <c r="I92" s="55"/>
      <c r="J92" s="55"/>
      <c r="K92" s="75"/>
      <c r="L92" s="55"/>
      <c r="M92" s="55"/>
      <c r="N92" s="93"/>
      <c r="O92" s="101"/>
    </row>
    <row r="93" spans="2:16" ht="12.75">
      <c r="B93" s="37"/>
      <c r="C93" s="82"/>
      <c r="D93" s="156"/>
      <c r="E93" s="38"/>
      <c r="F93" s="19"/>
      <c r="G93" s="61">
        <f>G89+G90+G91+G92</f>
        <v>24</v>
      </c>
      <c r="H93" s="61"/>
      <c r="I93" s="61"/>
      <c r="J93" s="61"/>
      <c r="K93" s="61">
        <f>+K90+K89</f>
        <v>23</v>
      </c>
      <c r="L93" s="61">
        <f>(+K93*202)/C89</f>
        <v>27.32941176470588</v>
      </c>
      <c r="M93" s="61">
        <f>+K93+G93</f>
        <v>47</v>
      </c>
      <c r="N93" s="95">
        <f>+K93/M93</f>
        <v>0.48936170212765956</v>
      </c>
      <c r="O93" s="101"/>
      <c r="P93" s="101"/>
    </row>
    <row r="94" spans="1:16" ht="12.75">
      <c r="A94" s="130">
        <v>28</v>
      </c>
      <c r="B94" s="48" t="s">
        <v>20</v>
      </c>
      <c r="C94" s="84">
        <v>256</v>
      </c>
      <c r="D94" s="154">
        <v>3</v>
      </c>
      <c r="E94" s="40">
        <v>3</v>
      </c>
      <c r="F94" s="21">
        <v>1</v>
      </c>
      <c r="G94" s="56">
        <f>+F94*E94*D94</f>
        <v>9</v>
      </c>
      <c r="H94" s="56">
        <v>8</v>
      </c>
      <c r="I94" s="56">
        <v>3</v>
      </c>
      <c r="J94" s="56">
        <v>2</v>
      </c>
      <c r="K94" s="56">
        <f>+J94*I94*H94</f>
        <v>48</v>
      </c>
      <c r="L94" s="56"/>
      <c r="M94" s="56"/>
      <c r="N94" s="94"/>
      <c r="O94" s="101"/>
      <c r="P94" s="101"/>
    </row>
    <row r="95" spans="2:16" ht="12.75">
      <c r="B95" s="49"/>
      <c r="C95" s="81"/>
      <c r="D95" s="151">
        <v>8</v>
      </c>
      <c r="E95" s="5">
        <v>4</v>
      </c>
      <c r="F95" s="17">
        <v>1</v>
      </c>
      <c r="G95" s="58">
        <f>+F95*E95*D95</f>
        <v>32</v>
      </c>
      <c r="H95" s="55"/>
      <c r="I95" s="55"/>
      <c r="J95" s="55"/>
      <c r="K95" s="58">
        <f>+J95*I95*H95</f>
        <v>0</v>
      </c>
      <c r="L95" s="55"/>
      <c r="M95" s="55"/>
      <c r="N95" s="92"/>
      <c r="O95" s="101">
        <v>9</v>
      </c>
      <c r="P95" s="101">
        <v>2</v>
      </c>
    </row>
    <row r="96" spans="2:16" ht="12.75">
      <c r="B96" s="50"/>
      <c r="C96" s="82"/>
      <c r="D96" s="156"/>
      <c r="E96" s="38"/>
      <c r="F96" s="19"/>
      <c r="G96" s="61">
        <f>+G95+G94</f>
        <v>41</v>
      </c>
      <c r="H96" s="61"/>
      <c r="I96" s="61"/>
      <c r="J96" s="61"/>
      <c r="K96" s="61">
        <f>+K95+K94</f>
        <v>48</v>
      </c>
      <c r="L96" s="61">
        <f>(+K96*202)/C94</f>
        <v>37.875</v>
      </c>
      <c r="M96" s="61">
        <f>+K96+G96</f>
        <v>89</v>
      </c>
      <c r="N96" s="95">
        <f>+K96/M96</f>
        <v>0.5393258426966292</v>
      </c>
      <c r="O96" s="101"/>
      <c r="P96" s="101" t="s">
        <v>55</v>
      </c>
    </row>
    <row r="97" spans="1:16" ht="12.75">
      <c r="A97" s="130">
        <v>29</v>
      </c>
      <c r="B97" s="35" t="s">
        <v>63</v>
      </c>
      <c r="C97" s="84">
        <v>186</v>
      </c>
      <c r="D97" s="154">
        <v>7</v>
      </c>
      <c r="E97" s="40">
        <v>2</v>
      </c>
      <c r="F97" s="21">
        <v>1</v>
      </c>
      <c r="G97" s="56">
        <f>+F97*E97*D97</f>
        <v>14</v>
      </c>
      <c r="H97" s="56">
        <v>3</v>
      </c>
      <c r="I97" s="56">
        <v>2</v>
      </c>
      <c r="J97" s="56">
        <v>1</v>
      </c>
      <c r="K97" s="56">
        <f>+J97*I97*H97</f>
        <v>6</v>
      </c>
      <c r="L97" s="56"/>
      <c r="M97" s="56"/>
      <c r="N97" s="94"/>
      <c r="O97" s="101"/>
      <c r="P97" s="101"/>
    </row>
    <row r="98" spans="2:16" ht="12.75">
      <c r="B98" s="5"/>
      <c r="C98" s="90"/>
      <c r="D98" s="151">
        <v>2</v>
      </c>
      <c r="E98" s="5">
        <v>1</v>
      </c>
      <c r="F98" s="17">
        <v>1</v>
      </c>
      <c r="G98" s="72">
        <f>+F98*E98*D98</f>
        <v>2</v>
      </c>
      <c r="H98" s="55">
        <v>1</v>
      </c>
      <c r="I98" s="55">
        <v>2</v>
      </c>
      <c r="J98" s="55">
        <v>1</v>
      </c>
      <c r="K98" s="72">
        <f>+J98*I98*H98</f>
        <v>2</v>
      </c>
      <c r="L98" s="55"/>
      <c r="M98" s="55"/>
      <c r="N98" s="92"/>
      <c r="O98" s="101">
        <v>13</v>
      </c>
      <c r="P98" s="101" t="s">
        <v>56</v>
      </c>
    </row>
    <row r="99" spans="2:27" ht="12.75">
      <c r="B99" s="5"/>
      <c r="C99" s="90"/>
      <c r="D99" s="151">
        <v>1</v>
      </c>
      <c r="E99" s="5">
        <v>3</v>
      </c>
      <c r="F99" s="17">
        <v>1</v>
      </c>
      <c r="G99" s="58">
        <f>+F99*E99*D99</f>
        <v>3</v>
      </c>
      <c r="H99" s="55">
        <v>18</v>
      </c>
      <c r="I99" s="52">
        <v>0.4752475247524752</v>
      </c>
      <c r="J99" s="55">
        <v>1</v>
      </c>
      <c r="K99" s="58">
        <f>+J99*I99*H99</f>
        <v>8.554455445544555</v>
      </c>
      <c r="L99" s="55"/>
      <c r="M99" s="55"/>
      <c r="N99" s="92"/>
      <c r="O99" s="101"/>
      <c r="P99" s="101" t="s">
        <v>57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>
      <c r="B100" s="27"/>
      <c r="C100" s="82"/>
      <c r="D100" s="124"/>
      <c r="E100" s="19"/>
      <c r="F100" s="19"/>
      <c r="G100" s="61">
        <f>SUM(G97:G99)</f>
        <v>19</v>
      </c>
      <c r="H100" s="61"/>
      <c r="I100" s="61"/>
      <c r="J100" s="61"/>
      <c r="K100" s="61">
        <f>SUM(K97:K99)</f>
        <v>16.554455445544555</v>
      </c>
      <c r="L100" s="61">
        <f>(+K100*202)/C97</f>
        <v>17.978494623655912</v>
      </c>
      <c r="M100" s="61">
        <f>+K100+G100</f>
        <v>35.554455445544555</v>
      </c>
      <c r="N100" s="95">
        <f>+K100/M100</f>
        <v>0.46560846560846564</v>
      </c>
      <c r="O100" s="101"/>
      <c r="P100" s="10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30">
        <v>30</v>
      </c>
      <c r="B101" s="43" t="s">
        <v>21</v>
      </c>
      <c r="C101" s="84">
        <v>36</v>
      </c>
      <c r="D101" s="122">
        <v>4</v>
      </c>
      <c r="E101" s="21">
        <v>2</v>
      </c>
      <c r="F101" s="21">
        <v>1</v>
      </c>
      <c r="G101" s="56">
        <f>+F101*E101*D101</f>
        <v>8</v>
      </c>
      <c r="H101" s="56">
        <v>10</v>
      </c>
      <c r="I101" s="53">
        <v>0.4752475247524752</v>
      </c>
      <c r="J101" s="56">
        <v>1</v>
      </c>
      <c r="K101" s="56">
        <f>+J101*I101*H101</f>
        <v>4.752475247524752</v>
      </c>
      <c r="L101" s="56"/>
      <c r="M101" s="73"/>
      <c r="N101" s="94"/>
      <c r="O101" s="101"/>
      <c r="P101" s="10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>
      <c r="B102" s="26"/>
      <c r="C102" s="81"/>
      <c r="D102" s="123"/>
      <c r="E102" s="17"/>
      <c r="F102" s="17"/>
      <c r="G102" s="58">
        <f>+F102*E102*D102</f>
        <v>0</v>
      </c>
      <c r="H102" s="55"/>
      <c r="I102" s="55"/>
      <c r="J102" s="55"/>
      <c r="K102" s="58">
        <f>+J102*I102*H102</f>
        <v>0</v>
      </c>
      <c r="L102" s="55"/>
      <c r="M102" s="74"/>
      <c r="N102" s="92"/>
      <c r="O102" s="101">
        <v>2</v>
      </c>
      <c r="P102" s="106" t="s">
        <v>58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>
      <c r="B103" s="26"/>
      <c r="C103" s="81"/>
      <c r="D103" s="123"/>
      <c r="E103" s="17"/>
      <c r="F103" s="17"/>
      <c r="G103" s="55">
        <f>+G102+G101</f>
        <v>8</v>
      </c>
      <c r="H103" s="55"/>
      <c r="I103" s="55"/>
      <c r="J103" s="55"/>
      <c r="K103" s="55">
        <f>+K102+K101</f>
        <v>4.752475247524752</v>
      </c>
      <c r="L103" s="55">
        <f>(+K103*202)/C101</f>
        <v>26.666666666666668</v>
      </c>
      <c r="M103" s="74">
        <f>+K103+G103</f>
        <v>12.752475247524753</v>
      </c>
      <c r="N103" s="93">
        <f>+K103/M103</f>
        <v>0.37267080745341613</v>
      </c>
      <c r="O103" s="21"/>
      <c r="P103" s="2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130">
        <v>31</v>
      </c>
      <c r="B104" s="120" t="s">
        <v>62</v>
      </c>
      <c r="C104" s="159">
        <v>105</v>
      </c>
      <c r="D104" s="122">
        <v>2</v>
      </c>
      <c r="E104" s="21">
        <v>2</v>
      </c>
      <c r="F104" s="21">
        <v>2</v>
      </c>
      <c r="G104" s="56">
        <f>+F104*E104*D104</f>
        <v>8</v>
      </c>
      <c r="H104" s="56">
        <v>2</v>
      </c>
      <c r="I104" s="56">
        <v>2</v>
      </c>
      <c r="J104" s="56">
        <v>2</v>
      </c>
      <c r="K104" s="56">
        <f>+J104*I104*H104</f>
        <v>8</v>
      </c>
      <c r="L104" s="56"/>
      <c r="M104" s="73"/>
      <c r="N104" s="100"/>
      <c r="O104" s="119">
        <v>2</v>
      </c>
      <c r="P104" s="119">
        <v>2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>
      <c r="B105" s="97"/>
      <c r="C105" s="160"/>
      <c r="D105" s="123"/>
      <c r="E105" s="17"/>
      <c r="F105" s="17"/>
      <c r="G105" s="58">
        <f>+F105*E105*D105</f>
        <v>0</v>
      </c>
      <c r="H105" s="55"/>
      <c r="I105" s="55"/>
      <c r="J105" s="55"/>
      <c r="K105" s="58">
        <f>+J105*I105*H105</f>
        <v>0</v>
      </c>
      <c r="L105" s="55"/>
      <c r="M105" s="74"/>
      <c r="N105" s="93"/>
      <c r="O105" s="119"/>
      <c r="P105" s="119" t="s">
        <v>64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>
      <c r="B106" s="121"/>
      <c r="C106" s="160"/>
      <c r="D106" s="124"/>
      <c r="E106" s="19"/>
      <c r="F106" s="19"/>
      <c r="G106" s="61">
        <f>+G105+G104</f>
        <v>8</v>
      </c>
      <c r="H106" s="61"/>
      <c r="I106" s="61"/>
      <c r="J106" s="61"/>
      <c r="K106" s="55">
        <f>+K105+K104</f>
        <v>8</v>
      </c>
      <c r="L106" s="61">
        <f>(+K106*202)/C104</f>
        <v>15.39047619047619</v>
      </c>
      <c r="M106" s="61">
        <f>+K106+G106</f>
        <v>16</v>
      </c>
      <c r="N106" s="95">
        <f>+K106/M106</f>
        <v>0.5</v>
      </c>
      <c r="O106" s="119"/>
      <c r="P106" s="11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130">
        <v>32</v>
      </c>
      <c r="B107" s="120" t="s">
        <v>60</v>
      </c>
      <c r="C107" s="159">
        <v>165</v>
      </c>
      <c r="D107" s="122">
        <v>6</v>
      </c>
      <c r="E107" s="21">
        <v>3</v>
      </c>
      <c r="F107" s="21">
        <v>1</v>
      </c>
      <c r="G107" s="56">
        <f>+F107*E107*D107</f>
        <v>18</v>
      </c>
      <c r="H107" s="56">
        <v>7</v>
      </c>
      <c r="I107" s="56">
        <v>4</v>
      </c>
      <c r="J107" s="56">
        <v>1</v>
      </c>
      <c r="K107" s="56">
        <f>+J107*I107*H107</f>
        <v>28</v>
      </c>
      <c r="L107" s="55"/>
      <c r="M107" s="74"/>
      <c r="N107" s="93"/>
      <c r="O107" s="119">
        <v>4</v>
      </c>
      <c r="P107" s="119" t="s">
        <v>65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>
      <c r="B108" s="97"/>
      <c r="C108" s="160"/>
      <c r="D108" s="123"/>
      <c r="E108" s="17"/>
      <c r="F108" s="17"/>
      <c r="G108" s="58">
        <f>+F108*E108*D108</f>
        <v>0</v>
      </c>
      <c r="H108" s="55"/>
      <c r="I108" s="55"/>
      <c r="J108" s="55"/>
      <c r="K108" s="58">
        <f>+J108*I108*H108</f>
        <v>0</v>
      </c>
      <c r="L108" s="55"/>
      <c r="M108" s="74"/>
      <c r="N108" s="93"/>
      <c r="O108" s="119"/>
      <c r="P108" s="119" t="s">
        <v>66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>
      <c r="B109" s="121"/>
      <c r="C109" s="160"/>
      <c r="D109" s="124"/>
      <c r="E109" s="19"/>
      <c r="F109" s="19"/>
      <c r="G109" s="61">
        <f>+G108+G107</f>
        <v>18</v>
      </c>
      <c r="H109" s="61"/>
      <c r="I109" s="61"/>
      <c r="J109" s="61"/>
      <c r="K109" s="55">
        <f>+K108+K107</f>
        <v>28</v>
      </c>
      <c r="L109" s="61">
        <f>(+K109*202)/C107</f>
        <v>34.27878787878788</v>
      </c>
      <c r="M109" s="61">
        <f>+K109+G109</f>
        <v>46</v>
      </c>
      <c r="N109" s="95">
        <f>+K109/M109</f>
        <v>0.6086956521739131</v>
      </c>
      <c r="O109" s="119"/>
      <c r="P109" s="119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130">
        <v>33</v>
      </c>
      <c r="B110" s="120" t="s">
        <v>61</v>
      </c>
      <c r="C110" s="161">
        <v>85</v>
      </c>
      <c r="D110" s="122">
        <v>1</v>
      </c>
      <c r="E110" s="21">
        <v>4</v>
      </c>
      <c r="F110" s="21">
        <v>4</v>
      </c>
      <c r="G110" s="56">
        <f>+F110*E110*D110</f>
        <v>16</v>
      </c>
      <c r="H110" s="56">
        <v>1</v>
      </c>
      <c r="I110" s="56">
        <v>4</v>
      </c>
      <c r="J110" s="56">
        <v>3</v>
      </c>
      <c r="K110" s="56">
        <f>+J110*I110*H110</f>
        <v>12</v>
      </c>
      <c r="L110" s="55">
        <f>(+K110*202)/C110</f>
        <v>28.51764705882353</v>
      </c>
      <c r="N110" s="100"/>
      <c r="O110" s="119">
        <v>1</v>
      </c>
      <c r="P110" s="119">
        <v>3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>
      <c r="B111" s="26"/>
      <c r="C111" s="78" t="s">
        <v>74</v>
      </c>
      <c r="D111" s="123"/>
      <c r="E111" s="17"/>
      <c r="F111" s="17"/>
      <c r="G111" s="75"/>
      <c r="H111" s="55"/>
      <c r="I111" s="55"/>
      <c r="J111" s="55"/>
      <c r="K111" s="58"/>
      <c r="L111" s="55"/>
      <c r="M111" s="55"/>
      <c r="N111" s="93"/>
      <c r="O111" s="19"/>
      <c r="P111" s="11" t="s">
        <v>67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>
      <c r="B112" s="26"/>
      <c r="C112" s="160">
        <v>90</v>
      </c>
      <c r="D112" s="123"/>
      <c r="E112" s="17"/>
      <c r="F112" s="17"/>
      <c r="G112" s="75"/>
      <c r="H112" s="55"/>
      <c r="I112" s="55"/>
      <c r="J112" s="55"/>
      <c r="K112" s="55">
        <f>+K111+K110</f>
        <v>12</v>
      </c>
      <c r="L112" s="55"/>
      <c r="M112" s="55"/>
      <c r="N112" s="93"/>
      <c r="O112" s="101"/>
      <c r="P112" s="10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>
      <c r="B113" s="26"/>
      <c r="C113" s="81" t="s">
        <v>73</v>
      </c>
      <c r="D113" s="123"/>
      <c r="E113" s="17"/>
      <c r="F113" s="17"/>
      <c r="G113" s="75"/>
      <c r="H113" s="55"/>
      <c r="I113" s="55"/>
      <c r="J113" s="55"/>
      <c r="K113" s="55"/>
      <c r="L113" s="55"/>
      <c r="M113" s="61">
        <f>+K110+G110</f>
        <v>28</v>
      </c>
      <c r="N113" s="95">
        <f>+K112/M113</f>
        <v>0.42857142857142855</v>
      </c>
      <c r="O113" s="101"/>
      <c r="P113" s="10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30">
        <v>34</v>
      </c>
      <c r="B114" s="125" t="s">
        <v>68</v>
      </c>
      <c r="C114" s="80">
        <v>29</v>
      </c>
      <c r="D114" s="122">
        <v>1</v>
      </c>
      <c r="E114" s="21">
        <v>4</v>
      </c>
      <c r="F114" s="21">
        <v>2</v>
      </c>
      <c r="G114" s="56">
        <f>+F114*E114*D114</f>
        <v>8</v>
      </c>
      <c r="H114" s="56">
        <v>1</v>
      </c>
      <c r="I114" s="56">
        <v>4</v>
      </c>
      <c r="J114" s="56">
        <v>1</v>
      </c>
      <c r="K114" s="56">
        <f>+J114*I114*H114</f>
        <v>4</v>
      </c>
      <c r="L114" s="56"/>
      <c r="M114" s="56"/>
      <c r="N114" s="100"/>
      <c r="O114" s="101"/>
      <c r="P114" s="10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>
      <c r="B115" s="26"/>
      <c r="C115" s="81"/>
      <c r="D115" s="123"/>
      <c r="E115" s="17"/>
      <c r="F115" s="17"/>
      <c r="G115" s="55"/>
      <c r="H115" s="55"/>
      <c r="I115" s="55"/>
      <c r="J115" s="55"/>
      <c r="K115" s="55"/>
      <c r="L115" s="55"/>
      <c r="M115" s="55"/>
      <c r="N115" s="93"/>
      <c r="O115" s="101">
        <v>1</v>
      </c>
      <c r="P115" s="101">
        <v>2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>
      <c r="B116" s="26"/>
      <c r="C116" s="81"/>
      <c r="D116" s="123"/>
      <c r="E116" s="17"/>
      <c r="F116" s="17"/>
      <c r="G116" s="61">
        <f>+G115+G114</f>
        <v>8</v>
      </c>
      <c r="H116" s="55"/>
      <c r="I116" s="55"/>
      <c r="J116" s="55"/>
      <c r="K116" s="55">
        <f>+K115+K114</f>
        <v>4</v>
      </c>
      <c r="L116" s="61">
        <f>(+K116*202)/C114</f>
        <v>27.862068965517242</v>
      </c>
      <c r="M116" s="61">
        <f>+K116+G116</f>
        <v>12</v>
      </c>
      <c r="N116" s="95">
        <f>+K116/M116</f>
        <v>0.3333333333333333</v>
      </c>
      <c r="O116" s="101"/>
      <c r="P116" s="10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16" s="114" customFormat="1" ht="12.75">
      <c r="A117" s="131">
        <v>35</v>
      </c>
      <c r="B117" s="125" t="s">
        <v>69</v>
      </c>
      <c r="C117" s="80">
        <v>51</v>
      </c>
      <c r="D117" s="122">
        <v>5</v>
      </c>
      <c r="E117" s="13">
        <v>3</v>
      </c>
      <c r="F117" s="21">
        <v>1</v>
      </c>
      <c r="G117" s="56">
        <f>+F117*E117*D117</f>
        <v>15</v>
      </c>
      <c r="H117" s="56">
        <v>0</v>
      </c>
      <c r="I117" s="56">
        <v>0</v>
      </c>
      <c r="J117" s="56">
        <v>0</v>
      </c>
      <c r="K117" s="56">
        <v>4.48</v>
      </c>
      <c r="L117" s="55">
        <f>(+K117*202)/C117</f>
        <v>17.744313725490198</v>
      </c>
      <c r="M117" s="56"/>
      <c r="N117" s="100"/>
      <c r="O117" s="101">
        <v>5</v>
      </c>
      <c r="P117" s="106" t="s">
        <v>77</v>
      </c>
    </row>
    <row r="118" spans="2:27" ht="12.75">
      <c r="B118" s="26"/>
      <c r="C118" s="81"/>
      <c r="D118" s="123"/>
      <c r="E118" s="17"/>
      <c r="F118" s="17"/>
      <c r="G118" s="55"/>
      <c r="H118" s="55"/>
      <c r="I118" s="55"/>
      <c r="J118" s="55"/>
      <c r="K118" s="55"/>
      <c r="L118" s="55"/>
      <c r="M118" s="55"/>
      <c r="N118" s="93"/>
      <c r="O118" s="101"/>
      <c r="P118" s="10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>
      <c r="B119" s="26"/>
      <c r="C119" s="81"/>
      <c r="D119" s="123"/>
      <c r="E119" s="17"/>
      <c r="F119" s="17"/>
      <c r="G119" s="61">
        <f>+G118+G117</f>
        <v>15</v>
      </c>
      <c r="H119" s="55"/>
      <c r="I119" s="55"/>
      <c r="J119" s="55"/>
      <c r="K119" s="55">
        <f>+K118+K117</f>
        <v>4.48</v>
      </c>
      <c r="L119" s="55"/>
      <c r="M119" s="61">
        <f>+K119+G119</f>
        <v>19.48</v>
      </c>
      <c r="N119" s="93">
        <f>+K119/M119</f>
        <v>0.22997946611909653</v>
      </c>
      <c r="O119" s="101"/>
      <c r="P119" s="10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16" s="114" customFormat="1" ht="12.75">
      <c r="A120" s="130">
        <v>36</v>
      </c>
      <c r="B120" s="125" t="s">
        <v>70</v>
      </c>
      <c r="C120" s="80">
        <v>48</v>
      </c>
      <c r="D120" s="122">
        <v>1</v>
      </c>
      <c r="E120" s="21">
        <v>4</v>
      </c>
      <c r="F120" s="21">
        <v>1</v>
      </c>
      <c r="G120" s="56">
        <f>+F120*E120*D120</f>
        <v>4</v>
      </c>
      <c r="H120" s="56">
        <v>2</v>
      </c>
      <c r="I120" s="56">
        <v>4</v>
      </c>
      <c r="J120" s="56">
        <v>1</v>
      </c>
      <c r="K120" s="56">
        <f>+J120*I120*H120</f>
        <v>8</v>
      </c>
      <c r="L120" s="56">
        <f>(+K120*202)/C120</f>
        <v>33.666666666666664</v>
      </c>
      <c r="M120" s="73"/>
      <c r="N120" s="115"/>
      <c r="O120" s="133">
        <v>1</v>
      </c>
      <c r="P120" s="101">
        <v>3</v>
      </c>
    </row>
    <row r="121" spans="2:27" ht="12.75">
      <c r="B121" s="26"/>
      <c r="C121" s="78"/>
      <c r="D121" s="123"/>
      <c r="E121" s="17"/>
      <c r="F121" s="17"/>
      <c r="G121" s="55"/>
      <c r="H121" s="55"/>
      <c r="I121" s="55"/>
      <c r="J121" s="55"/>
      <c r="K121" s="55"/>
      <c r="L121" s="55"/>
      <c r="M121" s="74"/>
      <c r="N121" s="111"/>
      <c r="O121" s="133"/>
      <c r="P121" s="101" t="s">
        <v>76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>
      <c r="B122" s="26"/>
      <c r="C122" s="81"/>
      <c r="D122" s="123"/>
      <c r="E122" s="17"/>
      <c r="F122" s="17"/>
      <c r="G122" s="55"/>
      <c r="H122" s="55"/>
      <c r="I122" s="55"/>
      <c r="J122" s="55"/>
      <c r="K122" s="55"/>
      <c r="L122" s="55"/>
      <c r="M122" s="74"/>
      <c r="N122" s="111"/>
      <c r="O122" s="133"/>
      <c r="P122" s="10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>
      <c r="B123" s="26"/>
      <c r="C123" s="81"/>
      <c r="D123" s="123"/>
      <c r="E123" s="17"/>
      <c r="F123" s="17"/>
      <c r="G123" s="55">
        <f>SUM(G120,G121,G122)</f>
        <v>4</v>
      </c>
      <c r="H123" s="55"/>
      <c r="I123" s="55"/>
      <c r="J123" s="55"/>
      <c r="K123" s="55">
        <f>SUM(K120,K121,K122)</f>
        <v>8</v>
      </c>
      <c r="L123" s="55"/>
      <c r="M123" s="71">
        <f>+K123+G123</f>
        <v>12</v>
      </c>
      <c r="N123" s="113">
        <f>+K123/M123</f>
        <v>0.6666666666666666</v>
      </c>
      <c r="O123" s="133"/>
      <c r="P123" s="10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30">
        <v>37</v>
      </c>
      <c r="B124" s="125" t="s">
        <v>71</v>
      </c>
      <c r="C124" s="80">
        <v>48</v>
      </c>
      <c r="D124" s="122">
        <v>1</v>
      </c>
      <c r="E124" s="21">
        <v>4</v>
      </c>
      <c r="F124" s="21">
        <v>1</v>
      </c>
      <c r="G124" s="56">
        <f>+F124*E124*D124</f>
        <v>4</v>
      </c>
      <c r="H124" s="56">
        <v>2</v>
      </c>
      <c r="I124" s="56">
        <v>4</v>
      </c>
      <c r="J124" s="56">
        <v>1</v>
      </c>
      <c r="K124" s="56">
        <f>+J124*I124*H124</f>
        <v>8</v>
      </c>
      <c r="L124" s="56">
        <f>(+K124*202)/C124</f>
        <v>33.666666666666664</v>
      </c>
      <c r="M124" s="56"/>
      <c r="N124" s="100"/>
      <c r="O124" s="101">
        <v>1</v>
      </c>
      <c r="P124" s="101">
        <v>3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>
      <c r="B125" s="26"/>
      <c r="C125" s="81"/>
      <c r="D125" s="123"/>
      <c r="E125" s="17"/>
      <c r="F125" s="17"/>
      <c r="G125" s="55"/>
      <c r="H125" s="55"/>
      <c r="I125" s="55"/>
      <c r="J125" s="55"/>
      <c r="K125" s="55"/>
      <c r="L125" s="55"/>
      <c r="M125" s="55"/>
      <c r="N125" s="93"/>
      <c r="O125" s="101"/>
      <c r="P125" s="101" t="s">
        <v>76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16" s="129" customFormat="1" ht="12.75">
      <c r="A126" s="130"/>
      <c r="B126" s="27"/>
      <c r="C126" s="82"/>
      <c r="D126" s="124"/>
      <c r="E126" s="19"/>
      <c r="F126" s="19"/>
      <c r="G126" s="61">
        <f>SUM(G124,G125)</f>
        <v>4</v>
      </c>
      <c r="H126" s="61"/>
      <c r="I126" s="61"/>
      <c r="J126" s="61"/>
      <c r="K126" s="61">
        <f>SUM(K115,K116,K117)</f>
        <v>8.48</v>
      </c>
      <c r="L126" s="61"/>
      <c r="M126" s="61">
        <f>+K126+G126</f>
        <v>12.48</v>
      </c>
      <c r="N126" s="93">
        <f>+K126/M126</f>
        <v>0.6794871794871795</v>
      </c>
      <c r="O126" s="101"/>
      <c r="P126" s="101"/>
    </row>
    <row r="127" spans="1:27" ht="12.75">
      <c r="A127" s="130">
        <v>38</v>
      </c>
      <c r="B127" s="15" t="s">
        <v>78</v>
      </c>
      <c r="C127" s="81">
        <v>48</v>
      </c>
      <c r="D127" s="122">
        <v>1</v>
      </c>
      <c r="E127" s="21">
        <v>4</v>
      </c>
      <c r="F127" s="21">
        <v>1</v>
      </c>
      <c r="G127" s="56">
        <f>+F127*E127*D127</f>
        <v>4</v>
      </c>
      <c r="H127" s="56">
        <v>2</v>
      </c>
      <c r="I127" s="56">
        <v>4</v>
      </c>
      <c r="J127" s="56">
        <v>1</v>
      </c>
      <c r="K127" s="56">
        <f>+J127*I127*H127</f>
        <v>8</v>
      </c>
      <c r="L127" s="55">
        <f>(+K127*202)/C127</f>
        <v>33.666666666666664</v>
      </c>
      <c r="M127" s="73">
        <f>SUM(G127,K127)</f>
        <v>12</v>
      </c>
      <c r="N127" s="115">
        <f>+K127/M127</f>
        <v>0.6666666666666666</v>
      </c>
      <c r="O127" s="133">
        <v>1</v>
      </c>
      <c r="P127" s="101">
        <v>3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>
      <c r="B128" s="26"/>
      <c r="C128" s="81"/>
      <c r="D128" s="123"/>
      <c r="E128" s="17"/>
      <c r="F128" s="17"/>
      <c r="G128" s="55"/>
      <c r="H128" s="55"/>
      <c r="I128" s="55"/>
      <c r="J128" s="55"/>
      <c r="K128" s="55"/>
      <c r="L128" s="55"/>
      <c r="M128" s="74"/>
      <c r="N128" s="111"/>
      <c r="O128" s="133"/>
      <c r="P128" s="101" t="s">
        <v>76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>
      <c r="B129" s="26"/>
      <c r="C129" s="81"/>
      <c r="D129" s="123"/>
      <c r="E129" s="17"/>
      <c r="F129" s="17"/>
      <c r="G129" s="55"/>
      <c r="H129" s="55"/>
      <c r="I129" s="55"/>
      <c r="J129" s="55"/>
      <c r="K129" s="55"/>
      <c r="L129" s="55"/>
      <c r="M129" s="74"/>
      <c r="N129" s="113"/>
      <c r="O129" s="122"/>
      <c r="P129" s="2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16" s="114" customFormat="1" ht="12.75">
      <c r="A130" s="130">
        <v>39</v>
      </c>
      <c r="B130" s="132" t="s">
        <v>79</v>
      </c>
      <c r="C130" s="80">
        <v>42</v>
      </c>
      <c r="D130" s="122">
        <v>1</v>
      </c>
      <c r="E130" s="21">
        <v>4</v>
      </c>
      <c r="F130" s="21">
        <v>1</v>
      </c>
      <c r="G130" s="56">
        <f>+F130*E130*D130</f>
        <v>4</v>
      </c>
      <c r="H130" s="56">
        <v>2</v>
      </c>
      <c r="I130" s="56">
        <v>4</v>
      </c>
      <c r="J130" s="56">
        <v>1</v>
      </c>
      <c r="K130" s="56">
        <f>+J130*I130*H130</f>
        <v>8</v>
      </c>
      <c r="L130" s="56">
        <f>(+K130*202)/C130</f>
        <v>38.476190476190474</v>
      </c>
      <c r="M130" s="73">
        <f>SUM(G130,K130)</f>
        <v>12</v>
      </c>
      <c r="N130" s="115">
        <f>+K130/M130</f>
        <v>0.6666666666666666</v>
      </c>
      <c r="O130" s="133"/>
      <c r="P130" s="101"/>
    </row>
    <row r="131" spans="2:27" ht="12.75">
      <c r="B131" s="26"/>
      <c r="C131" s="81"/>
      <c r="D131" s="123"/>
      <c r="E131" s="17"/>
      <c r="F131" s="17"/>
      <c r="G131" s="55"/>
      <c r="H131" s="55"/>
      <c r="I131" s="55"/>
      <c r="J131" s="55"/>
      <c r="K131" s="55"/>
      <c r="L131" s="55"/>
      <c r="M131" s="74"/>
      <c r="N131" s="111"/>
      <c r="O131" s="133"/>
      <c r="P131" s="10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>
      <c r="B132" s="26"/>
      <c r="C132" s="81"/>
      <c r="D132" s="123"/>
      <c r="E132" s="17"/>
      <c r="F132" s="17"/>
      <c r="G132" s="55"/>
      <c r="H132" s="55"/>
      <c r="I132" s="55"/>
      <c r="J132" s="55"/>
      <c r="K132" s="55"/>
      <c r="L132" s="55"/>
      <c r="M132" s="74"/>
      <c r="N132" s="113"/>
      <c r="O132" s="133"/>
      <c r="P132" s="10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30">
        <v>40</v>
      </c>
      <c r="B133" s="125" t="s">
        <v>72</v>
      </c>
      <c r="C133" s="80">
        <v>293</v>
      </c>
      <c r="D133" s="122">
        <v>7</v>
      </c>
      <c r="E133" s="21">
        <v>4</v>
      </c>
      <c r="F133" s="21">
        <v>2</v>
      </c>
      <c r="G133" s="128">
        <f>+F133*E133*D133</f>
        <v>56</v>
      </c>
      <c r="H133" s="56">
        <v>7</v>
      </c>
      <c r="I133" s="56">
        <v>4</v>
      </c>
      <c r="J133" s="56">
        <v>2</v>
      </c>
      <c r="K133" s="128">
        <f>+J133*I133*H133</f>
        <v>56</v>
      </c>
      <c r="L133" s="73">
        <f>(+K133*202)/C133</f>
        <v>38.60750853242321</v>
      </c>
      <c r="M133" s="56"/>
      <c r="N133" s="99"/>
      <c r="O133" s="101">
        <v>7</v>
      </c>
      <c r="P133" s="101">
        <v>2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>
      <c r="B134" s="26"/>
      <c r="C134" s="81"/>
      <c r="D134" s="123"/>
      <c r="E134" s="17"/>
      <c r="F134" s="17"/>
      <c r="G134" s="55"/>
      <c r="H134" s="55"/>
      <c r="I134" s="55"/>
      <c r="J134" s="55"/>
      <c r="K134" s="55"/>
      <c r="L134" s="74"/>
      <c r="M134" s="55"/>
      <c r="N134" s="51"/>
      <c r="O134" s="101"/>
      <c r="P134" s="10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>
      <c r="B135" s="26"/>
      <c r="C135" s="81"/>
      <c r="D135" s="123"/>
      <c r="E135" s="17"/>
      <c r="F135" s="17"/>
      <c r="G135" s="55"/>
      <c r="H135" s="55"/>
      <c r="I135" s="55"/>
      <c r="J135" s="55"/>
      <c r="K135" s="55"/>
      <c r="L135" s="74"/>
      <c r="M135" s="55"/>
      <c r="N135" s="51"/>
      <c r="O135" s="101"/>
      <c r="P135" s="10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>
      <c r="B136" s="26"/>
      <c r="C136" s="81"/>
      <c r="D136" s="123"/>
      <c r="E136" s="17"/>
      <c r="F136" s="17"/>
      <c r="G136" s="55">
        <f>SUM(G133,G134,G135)</f>
        <v>56</v>
      </c>
      <c r="H136" s="55"/>
      <c r="I136" s="55"/>
      <c r="J136" s="55"/>
      <c r="K136" s="55">
        <f>SUM(K133,K134,K135)</f>
        <v>56</v>
      </c>
      <c r="L136" s="74"/>
      <c r="M136" s="55">
        <f>+K136+G136</f>
        <v>112</v>
      </c>
      <c r="N136" s="111">
        <f>+K136/M136</f>
        <v>0.5</v>
      </c>
      <c r="O136" s="133"/>
      <c r="P136" s="10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3.5" thickBot="1">
      <c r="B137" s="107"/>
      <c r="C137" s="126"/>
      <c r="D137" s="158"/>
      <c r="E137" s="108"/>
      <c r="F137" s="108"/>
      <c r="G137" s="109"/>
      <c r="H137" s="109"/>
      <c r="I137" s="109"/>
      <c r="J137" s="109"/>
      <c r="K137" s="109"/>
      <c r="L137" s="109"/>
      <c r="M137" s="109"/>
      <c r="N137" s="127"/>
      <c r="O137" s="101"/>
      <c r="P137" s="10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3.5" thickBot="1">
      <c r="B138" s="107"/>
      <c r="C138" s="117">
        <f>SUM(C6:C133)</f>
        <v>7105</v>
      </c>
      <c r="D138" s="107">
        <f>SUM(D6:D137)</f>
        <v>260</v>
      </c>
      <c r="E138" s="108"/>
      <c r="F138" s="108"/>
      <c r="G138" s="117">
        <f>+G103+G100+G96+G93+G88+G85+G82+G79+G79+G74+G73+G70+G67+G64+G61+G58+G55+G52+G49+G46+G43+G39+G36+G33+G27+G24+G20+G17+G14+G11+G8+G106+G109+G110+G116+G119+G123+G126+G127+G130+G136</f>
        <v>1122</v>
      </c>
      <c r="H138" s="109">
        <f>SUM(H6:H137)</f>
        <v>250</v>
      </c>
      <c r="I138" s="109"/>
      <c r="J138" s="109"/>
      <c r="K138" s="117">
        <f>+K103+K100+K96+K93+K88+K85+K82+K79+K79+K74+K73+K70+K67+K64+K61+K58+K55+K52+K49+K46+K43+K39+K36+K33+K27+K24+K20+K17+K14+K11+K8+K106+K109+K112+K116+K119+K123+K126+K127+K130+K136</f>
        <v>1119.2669306930693</v>
      </c>
      <c r="L138" s="109">
        <f>(+K138*202)/C138</f>
        <v>27.70021111893033</v>
      </c>
      <c r="M138" s="117">
        <f>+K138+G138</f>
        <v>1959.3069306930693</v>
      </c>
      <c r="N138" s="110">
        <f>+K138/M138</f>
        <v>0.4972712112789934</v>
      </c>
      <c r="O138" s="22"/>
      <c r="P138" s="22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>
      <c r="B139" s="1"/>
      <c r="C139" s="118"/>
      <c r="D139" s="22"/>
      <c r="E139" s="22"/>
      <c r="F139" s="22"/>
      <c r="G139" s="70"/>
      <c r="H139" s="70"/>
      <c r="I139" s="70"/>
      <c r="J139" s="70"/>
      <c r="K139" s="70"/>
      <c r="L139" s="70"/>
      <c r="M139" s="70"/>
      <c r="N139" s="51"/>
      <c r="O139" s="22"/>
      <c r="P139" s="22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>
      <c r="B140" s="1"/>
      <c r="C140" s="118"/>
      <c r="D140" s="22"/>
      <c r="E140" s="22"/>
      <c r="F140" s="22"/>
      <c r="G140" s="22"/>
      <c r="H140" s="76"/>
      <c r="I140" s="22"/>
      <c r="J140" s="22"/>
      <c r="K140" s="76"/>
      <c r="L140" s="22"/>
      <c r="M140" s="22"/>
      <c r="N140" s="22"/>
      <c r="O140" s="22"/>
      <c r="P140" s="22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>
      <c r="B141" s="1"/>
      <c r="C141" s="118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4:14" ht="12.75"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4:14" ht="12.75"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4:14" ht="12.75"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4:14" ht="12.75"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4:14" ht="12.75"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4:14" ht="12.75"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4:14" ht="12.75"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4:14" ht="12.75"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4:14" ht="12.75"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4:14" ht="12.75"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4:14" ht="12.75"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4:14" ht="12.75"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4:14" ht="12.75"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4:14" ht="12.75"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4:14" ht="12.75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4:14" ht="12.75"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4:14" ht="12.75"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4:14" ht="12.75"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4:14" ht="12.75"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4:14" ht="12.75"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4:14" ht="12.75"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4:14" ht="12.75"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4:14" ht="12.75"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4:14" ht="12.75"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4:14" ht="12.75"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4:14" ht="12.75"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4:14" ht="12.75"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4:14" ht="12.75"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4:14" ht="12.75"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4:14" ht="12.75"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4:14" ht="12.75"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4:14" ht="12.75"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4:14" ht="12.75"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4:14" ht="12.75"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4:14" ht="12.75"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4:14" ht="12.75"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4:14" ht="12.75"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4:14" ht="12.75"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4:14" ht="12.75"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4:14" ht="12.75"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4:14" ht="12.75"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4:14" ht="12.75"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4:14" ht="12.75"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4:14" ht="12.75"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4:14" ht="12.75"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4:14" ht="12.75"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4:14" ht="12.75"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4:14" ht="12.75"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4:14" ht="12.75"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4:14" ht="12.75"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4:14" ht="12.75"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4:14" ht="12.75"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4:14" ht="12.75"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4:14" ht="12.75"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4:14" ht="12.75"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4:14" ht="12.75"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4:14" ht="12.75"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4:14" ht="12.75"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4:14" ht="12.75"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4:14" ht="12.75"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4:14" ht="12.75"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4:14" ht="12.75"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4:14" ht="12.75"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4:14" ht="12.75"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4:14" ht="12.75"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4:14" ht="12.75"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4:14" ht="12.75"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4:14" ht="12.75"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4:14" ht="12.75"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4:14" ht="12.75"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4:14" ht="12.75"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4:14" ht="12.75"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4:14" ht="12.75"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4:14" ht="12.75"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4:14" ht="12.75"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4:14" ht="12.75"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4:14" ht="12.75"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4:14" ht="12.75"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4:14" ht="12.75"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4:14" ht="12.75"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4:14" ht="12.75"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4:14" ht="12.75"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4:14" ht="12.75"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4:14" ht="12.75"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4:14" ht="12.75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4:14" ht="12.75"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4:14" ht="12.75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4:14" ht="12.75"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4:14" ht="12.75"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4:14" ht="12.75"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4:14" ht="12.75"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4:14" ht="12.75"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4:14" ht="12.75"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4:14" ht="12.75"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4:14" ht="12.75"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4:14" ht="12.75"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4:14" ht="12.75"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4:14" ht="12.75"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4:14" ht="12.75"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4:14" ht="12.75"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4:14" ht="12.75"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4:14" ht="12.75"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4:14" ht="12.75"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4:14" ht="12.75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4:14" ht="12.75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4:14" ht="12.75"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4:14" ht="12.75"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4:14" ht="12.75"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4:14" ht="12.75"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4:14" ht="12.75"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4:14" ht="12.75"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4:14" ht="12.75"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4:14" ht="12.75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4:14" ht="12.75"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4:14" ht="12.75"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4:14" ht="12.75"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4:14" ht="12.75"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4:14" ht="12.75"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4:14" ht="12.75"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4:14" ht="12.75"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4:14" ht="12.75"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4:14" ht="12.75"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4:14" ht="12.75"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4:14" ht="12.75"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4:14" ht="12.75"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4:14" ht="12.75"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4:14" ht="12.75"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4:14" ht="12.75"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4:14" ht="12.75"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4:14" ht="12.75"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4:14" ht="12.75"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4:14" ht="12.75"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4:14" ht="12.75"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4:14" ht="12.75"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4:14" ht="12.75"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4:14" ht="12.75"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4:14" ht="12.75"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4:14" ht="12.75"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4:14" ht="12.75"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4:14" ht="12.75"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4:14" ht="12.75"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4:14" ht="12.75"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4:14" ht="12.75"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4:14" ht="12.75"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4:14" ht="12.75"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4:14" ht="12.75"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4:14" ht="12.75"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4:14" ht="12.75"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4:14" ht="12.75"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4:14" ht="12.75"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4:14" ht="12.75"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4:14" ht="12.75"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4:14" ht="12.75"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4:14" ht="12.75"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4:14" ht="12.75"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4:14" ht="12.75"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4:14" ht="12.75"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4:14" ht="12.75"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4:14" ht="12.75"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4:14" ht="12.75"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4:14" ht="12.75"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4:14" ht="12.75"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4:14" ht="12.75"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4:14" ht="12.75"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4:14" ht="12.75"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4:14" ht="12.75"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4:14" ht="12.75"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4:14" ht="12.75"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4:14" ht="12.75"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4:14" ht="12.75"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4:14" ht="12.75"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4:14" ht="12.75"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4:14" ht="12.75"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4:14" ht="12.75"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4:14" ht="12.75"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4:14" ht="12.75"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4:14" ht="12.75"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4:14" ht="12.75"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4:14" ht="12.75"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4:14" ht="12.75"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4:14" ht="12.75"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4:14" ht="12.75"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4:14" ht="12.75"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4:14" ht="12.75"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4:14" ht="12.75"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4:14" ht="12.75"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4:14" ht="12.75"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4:14" ht="12.75"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4:14" ht="12.75"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4:14" ht="12.75"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4:14" ht="12.75"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4:14" ht="12.75"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4:14" ht="12.75"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4:14" ht="12.75"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4:14" ht="12.75"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4:14" ht="12.75"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4:14" ht="12.75"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4:14" ht="12.75"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4:14" ht="12.75"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4:14" ht="12.75"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4:14" ht="12.75"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4:14" ht="12.75"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4:14" ht="12.75"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4:14" ht="12.75"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4:14" ht="12.75"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4:14" ht="12.75"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4:14" ht="12.75"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4:14" ht="12.75"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4:14" ht="12.75"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4:14" ht="12.75"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4:14" ht="12.75"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4:14" ht="12.75"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4:14" ht="12.75"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4:14" ht="12.75"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4:14" ht="12.75"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4:14" ht="12.75"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4:14" ht="12.75"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4:14" ht="12.75"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4:14" ht="12.75"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4:14" ht="12.75"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4:14" ht="12.75"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4:14" ht="12.75"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4:14" ht="12.75"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4:14" ht="12.75"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4:14" ht="12.75"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4:14" ht="12.75"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4:14" ht="12.75"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4:14" ht="12.75"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4:14" ht="12.75"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4:14" ht="12.75"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4:14" ht="12.75"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4:14" ht="12.75"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4:14" ht="12.75"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4:14" ht="12.75"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4:14" ht="12.75"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4:14" ht="12.75"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4:14" ht="12.75"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4:14" ht="12.75"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4:14" ht="12.75"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4:14" ht="12.75"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4:14" ht="12.75"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4:14" ht="12.75"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4:14" ht="12.75"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4:14" ht="12.75"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4:14" ht="12.75"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4:14" ht="12.75"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4:14" ht="12.75"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4:14" ht="12.75"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4:14" ht="12.75"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4:14" ht="12.75"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4:14" ht="12.75"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4:14" ht="12.75"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4:14" ht="12.75"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4:14" ht="12.75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4:14" ht="12.75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4:14" ht="12.75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4:14" ht="12.75"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4:14" ht="12.75"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4:14" ht="12.75"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4:14" ht="12.75"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4:14" ht="12.75"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4:14" ht="12.75"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4:14" ht="12.75"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4:14" ht="12.75"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4:14" ht="12.75"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4:14" ht="12.75"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4:14" ht="12.75"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4:14" ht="12.75"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4:14" ht="12.75"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4:14" ht="12.75"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4:14" ht="12.75"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4:14" ht="12.75"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4:14" ht="12.75"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4:14" ht="12.75"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4:14" ht="12.75"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4:14" ht="12.75"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4:14" ht="12.75"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4:14" ht="12.75"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4:14" ht="12.75"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</row>
    <row r="421" spans="4:14" ht="12.75"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</row>
    <row r="422" spans="4:14" ht="12.75"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</row>
    <row r="423" spans="4:14" ht="12.75"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  <row r="424" spans="4:14" ht="12.75"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</row>
    <row r="425" spans="4:14" ht="12.75"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</row>
    <row r="426" spans="4:14" ht="12.75"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</row>
    <row r="427" spans="4:14" ht="12.75"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</row>
    <row r="428" spans="4:14" ht="12.75"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</row>
    <row r="429" spans="4:14" ht="12.75"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</row>
    <row r="430" spans="4:14" ht="12.75"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</row>
    <row r="431" spans="4:14" ht="12.75"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</row>
    <row r="432" spans="4:14" ht="12.75"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</row>
    <row r="433" spans="4:14" ht="12.75"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</row>
    <row r="434" spans="4:14" ht="12.75"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</row>
    <row r="435" spans="4:14" ht="12.75"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</row>
    <row r="436" spans="4:14" ht="12.75"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</row>
    <row r="437" spans="4:14" ht="12.75"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</row>
    <row r="438" spans="4:14" ht="12.75"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</row>
    <row r="439" spans="4:14" ht="12.75"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</row>
    <row r="440" spans="4:14" ht="12.75"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</row>
    <row r="441" spans="4:14" ht="12.75"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</row>
    <row r="442" spans="4:14" ht="12.75"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</row>
    <row r="443" spans="4:14" ht="12.75"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</row>
    <row r="444" spans="4:14" ht="12.75"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</row>
    <row r="445" spans="4:14" ht="12.75"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4:14" ht="12.75"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</row>
    <row r="447" spans="4:14" ht="12.75"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</row>
    <row r="448" spans="4:14" ht="12.75"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</row>
    <row r="449" spans="4:14" ht="12.75"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</row>
    <row r="450" spans="4:14" ht="12.75"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</row>
    <row r="451" spans="4:14" ht="12.75"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</row>
    <row r="452" spans="4:14" ht="12.75"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</row>
    <row r="453" spans="4:14" ht="12.75"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</row>
    <row r="454" spans="4:14" ht="12.75"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</row>
    <row r="455" spans="4:14" ht="12.75"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</row>
    <row r="456" spans="4:14" ht="12.75"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</row>
    <row r="457" spans="4:14" ht="12.75"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</row>
    <row r="458" spans="4:14" ht="12.75"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</row>
    <row r="459" spans="4:14" ht="12.75"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</row>
    <row r="460" spans="4:14" ht="12.75"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</row>
    <row r="461" spans="4:14" ht="12.75"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</row>
    <row r="462" spans="4:14" ht="12.75"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</row>
    <row r="463" spans="4:14" ht="12.75"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</row>
    <row r="464" spans="4:14" ht="12.75"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</row>
    <row r="465" spans="4:14" ht="12.75"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</row>
    <row r="466" spans="4:14" ht="12.75"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</row>
    <row r="467" spans="4:14" ht="12.75"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</row>
    <row r="468" spans="4:14" ht="12.75"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</row>
    <row r="469" spans="4:14" ht="12.75"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</row>
    <row r="470" spans="4:14" ht="12.75"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</row>
    <row r="471" spans="4:14" ht="12.75"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</row>
    <row r="472" spans="4:14" ht="12.75"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</row>
    <row r="473" spans="4:14" ht="12.75"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</row>
    <row r="474" spans="4:14" ht="12.75"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</row>
    <row r="475" spans="4:14" ht="12.75"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</row>
    <row r="476" spans="4:14" ht="12.75"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</row>
    <row r="477" spans="4:14" ht="12.75"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</row>
    <row r="478" spans="4:14" ht="12.75"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</row>
    <row r="479" spans="4:14" ht="12.75"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</row>
    <row r="480" spans="4:14" ht="12.75"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</row>
    <row r="481" spans="4:14" ht="12.75"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</row>
    <row r="482" spans="4:14" ht="12.75"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</row>
    <row r="483" spans="4:14" ht="12.75"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</row>
    <row r="484" spans="4:14" ht="12.75"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</row>
    <row r="485" spans="4:14" ht="12.75"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</row>
    <row r="486" spans="4:14" ht="12.75"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</row>
    <row r="487" spans="4:14" ht="12.75"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</row>
    <row r="488" spans="4:14" ht="12.75"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</row>
    <row r="489" spans="4:14" ht="12.75"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</row>
    <row r="490" spans="4:14" ht="12.75"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</row>
    <row r="491" spans="4:14" ht="12.75"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</row>
    <row r="492" spans="4:14" ht="12.75"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</row>
    <row r="493" spans="4:14" ht="12.75"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</row>
    <row r="494" spans="4:14" ht="12.75"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</row>
    <row r="495" spans="4:14" ht="12.75"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</row>
    <row r="496" spans="4:14" ht="12.75"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</row>
    <row r="497" spans="4:14" ht="12.75"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</row>
    <row r="498" spans="4:14" ht="12.75"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</row>
    <row r="499" spans="4:14" ht="12.75"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</row>
    <row r="500" spans="4:14" ht="12.75"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</row>
    <row r="501" spans="4:14" ht="12.75"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</row>
    <row r="502" spans="4:14" ht="12.75"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</row>
    <row r="503" spans="4:14" ht="12.75"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</row>
    <row r="504" spans="4:14" ht="12.75"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</row>
    <row r="505" spans="4:14" ht="12.75"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</row>
    <row r="506" spans="4:14" ht="12.75"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</row>
    <row r="507" spans="4:14" ht="12.75"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</row>
    <row r="508" spans="4:14" ht="12.75"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</row>
    <row r="509" spans="4:14" ht="12.75"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</row>
    <row r="510" spans="4:14" ht="12.75"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</row>
    <row r="511" spans="4:14" ht="12.75"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</row>
    <row r="512" spans="4:14" ht="12.75"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</row>
    <row r="513" spans="4:14" ht="12.75"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</row>
    <row r="514" spans="4:14" ht="12.75"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</row>
    <row r="515" spans="4:14" ht="12.75"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</row>
    <row r="516" spans="4:14" ht="12.75"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</row>
    <row r="517" spans="4:14" ht="12.75"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</row>
    <row r="518" spans="4:14" ht="12.75"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</row>
    <row r="519" spans="4:14" ht="12.75"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</row>
    <row r="520" spans="4:14" ht="12.75"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</row>
    <row r="521" spans="4:14" ht="12.75"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</row>
    <row r="522" spans="4:14" ht="12.75"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</row>
    <row r="523" spans="4:14" ht="12.75"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</row>
    <row r="524" spans="4:14" ht="12.75"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</row>
    <row r="525" spans="4:14" ht="12.75"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</row>
    <row r="526" spans="4:14" ht="12.75"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</row>
    <row r="527" spans="4:14" ht="12.75"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</row>
    <row r="528" spans="4:14" ht="12.75"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</row>
  </sheetData>
  <sheetProtection/>
  <mergeCells count="4">
    <mergeCell ref="D3:N3"/>
    <mergeCell ref="D4:G4"/>
    <mergeCell ref="M4:N4"/>
    <mergeCell ref="H4:L4"/>
  </mergeCells>
  <printOptions/>
  <pageMargins left="0.25" right="0.25" top="0.75" bottom="0.75" header="0.3" footer="0.3"/>
  <pageSetup fitToHeight="0" fitToWidth="1" orientation="landscape" scale="41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WMI-USER</dc:creator>
  <cp:keywords/>
  <dc:description/>
  <cp:lastModifiedBy>Krueger, David</cp:lastModifiedBy>
  <cp:lastPrinted>2018-01-25T23:41:31Z</cp:lastPrinted>
  <dcterms:created xsi:type="dcterms:W3CDTF">2007-03-07T17:21:35Z</dcterms:created>
  <dcterms:modified xsi:type="dcterms:W3CDTF">2018-03-03T01:41:24Z</dcterms:modified>
  <cp:category/>
  <cp:version/>
  <cp:contentType/>
  <cp:contentStatus/>
</cp:coreProperties>
</file>